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Acer\Documents\2026\PROCESOS 2026\MANTENIMIENTO DE EQUIPOS\DOC 31-08-2026\"/>
    </mc:Choice>
  </mc:AlternateContent>
  <xr:revisionPtr revIDLastSave="0" documentId="13_ncr:1_{72A6BABF-D813-4B1D-B85B-5DE585E08373}" xr6:coauthVersionLast="47" xr6:coauthVersionMax="47" xr10:uidLastSave="{00000000-0000-0000-0000-000000000000}"/>
  <bookViews>
    <workbookView xWindow="-120" yWindow="-120" windowWidth="20730" windowHeight="11160" xr2:uid="{00000000-000D-0000-FFFF-FFFF00000000}"/>
  </bookViews>
  <sheets>
    <sheet name="SERVICIO" sheetId="3" r:id="rId1"/>
    <sheet name="BOLSA" sheetId="6" r:id="rId2"/>
  </sheets>
  <definedNames>
    <definedName name="_xlnm._FilterDatabase" localSheetId="1" hidden="1">BOLSA!$A$7:$BF$77</definedName>
    <definedName name="_xlnm._FilterDatabase" localSheetId="0" hidden="1">SERVICIO!$A$7:$AD$116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116" i="3" l="1"/>
  <c r="AB115" i="3"/>
  <c r="AC115" i="3" s="1"/>
  <c r="Q114" i="3"/>
  <c r="R114" i="3" s="1"/>
  <c r="N114" i="3"/>
  <c r="O114" i="3" s="1"/>
  <c r="K114" i="3"/>
  <c r="L114" i="3" s="1"/>
  <c r="H114" i="3"/>
  <c r="I114" i="3" s="1"/>
  <c r="T92" i="3"/>
  <c r="U92" i="3" s="1"/>
  <c r="S76" i="6"/>
  <c r="T76" i="6" s="1"/>
  <c r="S68" i="6"/>
  <c r="T68" i="6" s="1"/>
  <c r="S67" i="6"/>
  <c r="T67" i="6" s="1"/>
  <c r="S66" i="6"/>
  <c r="T66" i="6" s="1"/>
  <c r="S64" i="6"/>
  <c r="T64" i="6" s="1"/>
  <c r="S57" i="6"/>
  <c r="T57" i="6" s="1"/>
  <c r="S56" i="6"/>
  <c r="T56" i="6" s="1"/>
  <c r="S55" i="6"/>
  <c r="T55" i="6" s="1"/>
  <c r="S54" i="6"/>
  <c r="T54" i="6" s="1"/>
  <c r="S53" i="6"/>
  <c r="T53" i="6" s="1"/>
  <c r="S52" i="6"/>
  <c r="T52" i="6" s="1"/>
  <c r="S51" i="6"/>
  <c r="T51" i="6" s="1"/>
  <c r="S50" i="6"/>
  <c r="T50" i="6" s="1"/>
  <c r="S49" i="6"/>
  <c r="T49" i="6" s="1"/>
  <c r="S48" i="6"/>
  <c r="T48" i="6" s="1"/>
  <c r="S47" i="6"/>
  <c r="T47" i="6" s="1"/>
  <c r="S34" i="6"/>
  <c r="T34" i="6" s="1"/>
  <c r="S33" i="6"/>
  <c r="T33" i="6" s="1"/>
  <c r="S31" i="6"/>
  <c r="T31" i="6" s="1"/>
  <c r="S30" i="6"/>
  <c r="T30" i="6" s="1"/>
  <c r="S29" i="6"/>
  <c r="T29" i="6" s="1"/>
  <c r="S28" i="6"/>
  <c r="T28" i="6" s="1"/>
  <c r="S27" i="6"/>
  <c r="T27" i="6" s="1"/>
  <c r="S26" i="6"/>
  <c r="T26" i="6" s="1"/>
  <c r="S25" i="6"/>
  <c r="T25" i="6" s="1"/>
  <c r="S22" i="6"/>
  <c r="T22" i="6" s="1"/>
  <c r="S17" i="6"/>
  <c r="T17" i="6" s="1"/>
  <c r="S16" i="6"/>
  <c r="T16" i="6" s="1"/>
  <c r="S15" i="6"/>
  <c r="T15" i="6" s="1"/>
  <c r="S14" i="6"/>
  <c r="T14" i="6" s="1"/>
  <c r="S10" i="6"/>
  <c r="T10" i="6" s="1"/>
  <c r="T102" i="3"/>
  <c r="U102" i="3" s="1"/>
  <c r="T101" i="3"/>
  <c r="U101" i="3" s="1"/>
  <c r="T100" i="3"/>
  <c r="U100" i="3" s="1"/>
  <c r="T98" i="3"/>
  <c r="U98" i="3" s="1"/>
  <c r="T95" i="3"/>
  <c r="U95" i="3" s="1"/>
  <c r="T94" i="3"/>
  <c r="U94" i="3" s="1"/>
  <c r="T93" i="3"/>
  <c r="U93" i="3" s="1"/>
  <c r="T80" i="3"/>
  <c r="U80" i="3" s="1"/>
  <c r="T79" i="3"/>
  <c r="U79" i="3" s="1"/>
  <c r="T78" i="3"/>
  <c r="U78" i="3" s="1"/>
  <c r="T75" i="3"/>
  <c r="U75" i="3" s="1"/>
  <c r="T74" i="3"/>
  <c r="U74" i="3" s="1"/>
  <c r="T73" i="3"/>
  <c r="U73" i="3" s="1"/>
  <c r="T71" i="3"/>
  <c r="U71" i="3" s="1"/>
  <c r="T70" i="3"/>
  <c r="U70" i="3" s="1"/>
  <c r="T69" i="3"/>
  <c r="U69" i="3" s="1"/>
  <c r="T50" i="3"/>
  <c r="U50" i="3" s="1"/>
  <c r="T49" i="3"/>
  <c r="U49" i="3" s="1"/>
  <c r="T47" i="3"/>
  <c r="U47" i="3" s="1"/>
  <c r="J50" i="6"/>
  <c r="Q113" i="3"/>
  <c r="N113" i="3"/>
  <c r="K113" i="3"/>
  <c r="H113" i="3"/>
  <c r="Q112" i="3"/>
  <c r="N112" i="3"/>
  <c r="K112" i="3"/>
  <c r="H112" i="3"/>
  <c r="Q111" i="3"/>
  <c r="N111" i="3"/>
  <c r="K111" i="3"/>
  <c r="H111" i="3"/>
  <c r="Q109" i="3"/>
  <c r="N109" i="3"/>
  <c r="K109" i="3"/>
  <c r="H109" i="3"/>
  <c r="P22" i="6"/>
  <c r="M22" i="6"/>
  <c r="J22" i="6"/>
  <c r="G22" i="6"/>
  <c r="P20" i="6"/>
  <c r="M20" i="6"/>
  <c r="J20" i="6"/>
  <c r="G20" i="6"/>
  <c r="P14" i="6"/>
  <c r="M14" i="6"/>
  <c r="J14" i="6"/>
  <c r="G14" i="6"/>
  <c r="P10" i="6"/>
  <c r="M10" i="6"/>
  <c r="J10" i="6"/>
  <c r="G10" i="6"/>
  <c r="P9" i="6"/>
  <c r="M9" i="6"/>
  <c r="J9" i="6"/>
  <c r="G9" i="6"/>
  <c r="P76" i="6"/>
  <c r="M76" i="6"/>
  <c r="J76" i="6"/>
  <c r="G76" i="6"/>
  <c r="P75" i="6"/>
  <c r="M75" i="6"/>
  <c r="J75" i="6"/>
  <c r="G75" i="6"/>
  <c r="P74" i="6"/>
  <c r="M74" i="6"/>
  <c r="J74" i="6"/>
  <c r="G74" i="6"/>
  <c r="P73" i="6"/>
  <c r="M73" i="6"/>
  <c r="J73" i="6"/>
  <c r="G73" i="6"/>
  <c r="P72" i="6"/>
  <c r="M72" i="6"/>
  <c r="J72" i="6"/>
  <c r="G72" i="6"/>
  <c r="P71" i="6"/>
  <c r="M71" i="6"/>
  <c r="J71" i="6"/>
  <c r="G71" i="6"/>
  <c r="P70" i="6"/>
  <c r="M70" i="6"/>
  <c r="J70" i="6"/>
  <c r="G70" i="6"/>
  <c r="P69" i="6"/>
  <c r="M69" i="6"/>
  <c r="J69" i="6"/>
  <c r="G69" i="6"/>
  <c r="P68" i="6"/>
  <c r="M68" i="6"/>
  <c r="J68" i="6"/>
  <c r="G68" i="6"/>
  <c r="P67" i="6"/>
  <c r="M67" i="6"/>
  <c r="J67" i="6"/>
  <c r="G67" i="6"/>
  <c r="P66" i="6"/>
  <c r="M66" i="6"/>
  <c r="J66" i="6"/>
  <c r="G66" i="6"/>
  <c r="P65" i="6"/>
  <c r="M65" i="6"/>
  <c r="J65" i="6"/>
  <c r="G65" i="6"/>
  <c r="P64" i="6"/>
  <c r="M64" i="6"/>
  <c r="N64" i="6" s="1"/>
  <c r="J64" i="6"/>
  <c r="G64" i="6"/>
  <c r="P63" i="6"/>
  <c r="M63" i="6"/>
  <c r="J63" i="6"/>
  <c r="G63" i="6"/>
  <c r="P62" i="6"/>
  <c r="M62" i="6"/>
  <c r="J62" i="6"/>
  <c r="G62" i="6"/>
  <c r="P61" i="6"/>
  <c r="M61" i="6"/>
  <c r="J61" i="6"/>
  <c r="G61" i="6"/>
  <c r="P60" i="6"/>
  <c r="M60" i="6"/>
  <c r="J60" i="6"/>
  <c r="G60" i="6"/>
  <c r="P59" i="6"/>
  <c r="M59" i="6"/>
  <c r="J59" i="6"/>
  <c r="G59" i="6"/>
  <c r="P58" i="6"/>
  <c r="M58" i="6"/>
  <c r="N58" i="6" s="1"/>
  <c r="J58" i="6"/>
  <c r="G58" i="6"/>
  <c r="P57" i="6"/>
  <c r="M57" i="6"/>
  <c r="J57" i="6"/>
  <c r="G57" i="6"/>
  <c r="P56" i="6"/>
  <c r="M56" i="6"/>
  <c r="J56" i="6"/>
  <c r="G56" i="6"/>
  <c r="P55" i="6"/>
  <c r="M55" i="6"/>
  <c r="J55" i="6"/>
  <c r="G55" i="6"/>
  <c r="P54" i="6"/>
  <c r="M54" i="6"/>
  <c r="J54" i="6"/>
  <c r="G54" i="6"/>
  <c r="P53" i="6"/>
  <c r="M53" i="6"/>
  <c r="J53" i="6"/>
  <c r="G53" i="6"/>
  <c r="P52" i="6"/>
  <c r="M52" i="6"/>
  <c r="J52" i="6"/>
  <c r="G52" i="6"/>
  <c r="P51" i="6"/>
  <c r="M51" i="6"/>
  <c r="J51" i="6"/>
  <c r="G51" i="6"/>
  <c r="P50" i="6"/>
  <c r="M50" i="6"/>
  <c r="G50" i="6"/>
  <c r="P49" i="6"/>
  <c r="M49" i="6"/>
  <c r="J49" i="6"/>
  <c r="G49" i="6"/>
  <c r="P48" i="6"/>
  <c r="M48" i="6"/>
  <c r="J48" i="6"/>
  <c r="G48" i="6"/>
  <c r="P47" i="6"/>
  <c r="M47" i="6"/>
  <c r="J47" i="6"/>
  <c r="G47" i="6"/>
  <c r="P46" i="6"/>
  <c r="M46" i="6"/>
  <c r="J46" i="6"/>
  <c r="G46" i="6"/>
  <c r="P45" i="6"/>
  <c r="M45" i="6"/>
  <c r="J45" i="6"/>
  <c r="G45" i="6"/>
  <c r="P44" i="6"/>
  <c r="M44" i="6"/>
  <c r="J44" i="6"/>
  <c r="G44" i="6"/>
  <c r="P43" i="6"/>
  <c r="M43" i="6"/>
  <c r="J43" i="6"/>
  <c r="G43" i="6"/>
  <c r="P42" i="6"/>
  <c r="M42" i="6"/>
  <c r="J42" i="6"/>
  <c r="G42" i="6"/>
  <c r="P41" i="6"/>
  <c r="M41" i="6"/>
  <c r="J41" i="6"/>
  <c r="G41" i="6"/>
  <c r="P40" i="6"/>
  <c r="M40" i="6"/>
  <c r="J40" i="6"/>
  <c r="G40" i="6"/>
  <c r="P39" i="6"/>
  <c r="M39" i="6"/>
  <c r="J39" i="6"/>
  <c r="G39" i="6"/>
  <c r="P38" i="6"/>
  <c r="M38" i="6"/>
  <c r="J38" i="6"/>
  <c r="G38" i="6"/>
  <c r="P37" i="6"/>
  <c r="M37" i="6"/>
  <c r="J37" i="6"/>
  <c r="G37" i="6"/>
  <c r="P36" i="6"/>
  <c r="M36" i="6"/>
  <c r="J36" i="6"/>
  <c r="G36" i="6"/>
  <c r="P35" i="6"/>
  <c r="M35" i="6"/>
  <c r="J35" i="6"/>
  <c r="G35" i="6"/>
  <c r="P34" i="6"/>
  <c r="M34" i="6"/>
  <c r="J34" i="6"/>
  <c r="G34" i="6"/>
  <c r="P33" i="6"/>
  <c r="M33" i="6"/>
  <c r="J33" i="6"/>
  <c r="G33" i="6"/>
  <c r="P32" i="6"/>
  <c r="M32" i="6"/>
  <c r="J32" i="6"/>
  <c r="G32" i="6"/>
  <c r="P31" i="6"/>
  <c r="M31" i="6"/>
  <c r="J31" i="6"/>
  <c r="G31" i="6"/>
  <c r="P30" i="6"/>
  <c r="M30" i="6"/>
  <c r="J30" i="6"/>
  <c r="G30" i="6"/>
  <c r="P29" i="6"/>
  <c r="M29" i="6"/>
  <c r="J29" i="6"/>
  <c r="G29" i="6"/>
  <c r="P28" i="6"/>
  <c r="M28" i="6"/>
  <c r="J28" i="6"/>
  <c r="G28" i="6"/>
  <c r="P27" i="6"/>
  <c r="M27" i="6"/>
  <c r="J27" i="6"/>
  <c r="G27" i="6"/>
  <c r="P26" i="6"/>
  <c r="M26" i="6"/>
  <c r="J26" i="6"/>
  <c r="G26" i="6"/>
  <c r="P25" i="6"/>
  <c r="M25" i="6"/>
  <c r="J25" i="6"/>
  <c r="G25" i="6"/>
  <c r="P24" i="6"/>
  <c r="M24" i="6"/>
  <c r="J24" i="6"/>
  <c r="G24" i="6"/>
  <c r="P23" i="6"/>
  <c r="M23" i="6"/>
  <c r="J23" i="6"/>
  <c r="G23" i="6"/>
  <c r="P21" i="6"/>
  <c r="M21" i="6"/>
  <c r="J21" i="6"/>
  <c r="G21" i="6"/>
  <c r="P19" i="6"/>
  <c r="M19" i="6"/>
  <c r="J19" i="6"/>
  <c r="G19" i="6"/>
  <c r="P18" i="6"/>
  <c r="M18" i="6"/>
  <c r="J18" i="6"/>
  <c r="G18" i="6"/>
  <c r="P17" i="6"/>
  <c r="M17" i="6"/>
  <c r="J17" i="6"/>
  <c r="G17" i="6"/>
  <c r="P16" i="6"/>
  <c r="M16" i="6"/>
  <c r="J16" i="6"/>
  <c r="G16" i="6"/>
  <c r="P15" i="6"/>
  <c r="M15" i="6"/>
  <c r="J15" i="6"/>
  <c r="G15" i="6"/>
  <c r="P13" i="6"/>
  <c r="M13" i="6"/>
  <c r="J13" i="6"/>
  <c r="G13" i="6"/>
  <c r="P12" i="6"/>
  <c r="M12" i="6"/>
  <c r="J12" i="6"/>
  <c r="G12" i="6"/>
  <c r="P11" i="6"/>
  <c r="M11" i="6"/>
  <c r="J11" i="6"/>
  <c r="G11" i="6"/>
  <c r="P8" i="6"/>
  <c r="M8" i="6"/>
  <c r="J8" i="6"/>
  <c r="G8" i="6"/>
  <c r="Q9" i="3"/>
  <c r="Q10" i="3"/>
  <c r="Q11" i="3"/>
  <c r="R11" i="3" s="1"/>
  <c r="Q12" i="3"/>
  <c r="Q13" i="3"/>
  <c r="R13" i="3" s="1"/>
  <c r="Q14" i="3"/>
  <c r="R14" i="3" s="1"/>
  <c r="Q15" i="3"/>
  <c r="R15" i="3" s="1"/>
  <c r="Q16" i="3"/>
  <c r="Q17" i="3"/>
  <c r="Q18" i="3"/>
  <c r="R18" i="3"/>
  <c r="Q19" i="3"/>
  <c r="Q21" i="3"/>
  <c r="Q22" i="3"/>
  <c r="R22" i="3" s="1"/>
  <c r="Q23" i="3"/>
  <c r="Q24" i="3"/>
  <c r="Q25" i="3"/>
  <c r="Q26" i="3"/>
  <c r="Q27" i="3"/>
  <c r="Q28" i="3"/>
  <c r="Q29" i="3"/>
  <c r="Q30" i="3"/>
  <c r="Q31" i="3"/>
  <c r="Q32" i="3"/>
  <c r="Q33" i="3"/>
  <c r="Q35" i="3"/>
  <c r="Q36" i="3"/>
  <c r="Q37" i="3"/>
  <c r="Q38" i="3"/>
  <c r="Q39" i="3"/>
  <c r="Q40" i="3"/>
  <c r="Q41" i="3"/>
  <c r="Q42" i="3"/>
  <c r="Q43" i="3"/>
  <c r="Q44" i="3"/>
  <c r="Q45" i="3"/>
  <c r="Q47" i="3"/>
  <c r="Q49" i="3"/>
  <c r="Q50" i="3"/>
  <c r="Q52" i="3"/>
  <c r="Q53" i="3"/>
  <c r="Q54" i="3"/>
  <c r="Q55" i="3"/>
  <c r="Q56" i="3"/>
  <c r="Q57" i="3"/>
  <c r="Q58" i="3"/>
  <c r="Q59" i="3"/>
  <c r="Q60" i="3"/>
  <c r="Q61" i="3"/>
  <c r="Q62" i="3"/>
  <c r="Q63" i="3"/>
  <c r="Q64" i="3"/>
  <c r="Q65" i="3"/>
  <c r="Q67" i="3"/>
  <c r="Q69" i="3"/>
  <c r="Q70" i="3"/>
  <c r="Q71" i="3"/>
  <c r="Q72" i="3"/>
  <c r="Q73" i="3"/>
  <c r="Q74" i="3"/>
  <c r="Q75" i="3"/>
  <c r="Q76" i="3"/>
  <c r="Q78" i="3"/>
  <c r="Q79" i="3"/>
  <c r="Q80" i="3"/>
  <c r="R80" i="3" s="1"/>
  <c r="Q82" i="3"/>
  <c r="Q83" i="3"/>
  <c r="Q85" i="3"/>
  <c r="Q87" i="3"/>
  <c r="Q88" i="3"/>
  <c r="Q90" i="3"/>
  <c r="Q92" i="3"/>
  <c r="Q93" i="3"/>
  <c r="Q94" i="3"/>
  <c r="Q95" i="3"/>
  <c r="Q96" i="3"/>
  <c r="Q97" i="3"/>
  <c r="Q98" i="3"/>
  <c r="Q99" i="3"/>
  <c r="Q100" i="3"/>
  <c r="Q101" i="3"/>
  <c r="Q102" i="3"/>
  <c r="Q103" i="3"/>
  <c r="Q104" i="3"/>
  <c r="Q106" i="3"/>
  <c r="Q108" i="3"/>
  <c r="Q110" i="3"/>
  <c r="Q8" i="3"/>
  <c r="N9" i="3"/>
  <c r="N10" i="3"/>
  <c r="N11" i="3"/>
  <c r="N12" i="3"/>
  <c r="N13" i="3"/>
  <c r="N14" i="3"/>
  <c r="N15" i="3"/>
  <c r="N16" i="3"/>
  <c r="N17" i="3"/>
  <c r="N18" i="3"/>
  <c r="N19" i="3"/>
  <c r="N21" i="3"/>
  <c r="N22" i="3"/>
  <c r="N23" i="3"/>
  <c r="N24" i="3"/>
  <c r="N25" i="3"/>
  <c r="N26" i="3"/>
  <c r="N27" i="3"/>
  <c r="N28" i="3"/>
  <c r="N29" i="3"/>
  <c r="N30" i="3"/>
  <c r="N31" i="3"/>
  <c r="N32" i="3"/>
  <c r="N33" i="3"/>
  <c r="N35" i="3"/>
  <c r="N36" i="3"/>
  <c r="N37" i="3"/>
  <c r="N38" i="3"/>
  <c r="N39" i="3"/>
  <c r="N40" i="3"/>
  <c r="N41" i="3"/>
  <c r="N42" i="3"/>
  <c r="N43" i="3"/>
  <c r="N44" i="3"/>
  <c r="N45" i="3"/>
  <c r="N47" i="3"/>
  <c r="N49" i="3"/>
  <c r="N50" i="3"/>
  <c r="N52" i="3"/>
  <c r="N53" i="3"/>
  <c r="N54" i="3"/>
  <c r="N55" i="3"/>
  <c r="N56" i="3"/>
  <c r="N57" i="3"/>
  <c r="N58" i="3"/>
  <c r="N59" i="3"/>
  <c r="N60" i="3"/>
  <c r="N61" i="3"/>
  <c r="N62" i="3"/>
  <c r="N63" i="3"/>
  <c r="N64" i="3"/>
  <c r="N65" i="3"/>
  <c r="N67" i="3"/>
  <c r="N69" i="3"/>
  <c r="N70" i="3"/>
  <c r="N71" i="3"/>
  <c r="N72" i="3"/>
  <c r="N73" i="3"/>
  <c r="N74" i="3"/>
  <c r="N75" i="3"/>
  <c r="N76" i="3"/>
  <c r="N78" i="3"/>
  <c r="N79" i="3"/>
  <c r="N80" i="3"/>
  <c r="N82" i="3"/>
  <c r="N83" i="3"/>
  <c r="N85" i="3"/>
  <c r="N87" i="3"/>
  <c r="N88" i="3"/>
  <c r="O88" i="3" s="1"/>
  <c r="N90" i="3"/>
  <c r="N92" i="3"/>
  <c r="O92" i="3" s="1"/>
  <c r="N93" i="3"/>
  <c r="O93" i="3" s="1"/>
  <c r="N94" i="3"/>
  <c r="O94" i="3" s="1"/>
  <c r="N95" i="3"/>
  <c r="O95" i="3" s="1"/>
  <c r="N96" i="3"/>
  <c r="N97" i="3"/>
  <c r="N98" i="3"/>
  <c r="O98" i="3" s="1"/>
  <c r="N99" i="3"/>
  <c r="O99" i="3" s="1"/>
  <c r="N100" i="3"/>
  <c r="O100" i="3" s="1"/>
  <c r="N101" i="3"/>
  <c r="O101" i="3" s="1"/>
  <c r="N102" i="3"/>
  <c r="O102" i="3" s="1"/>
  <c r="N103" i="3"/>
  <c r="N104" i="3"/>
  <c r="N106" i="3"/>
  <c r="O106" i="3" s="1"/>
  <c r="N108" i="3"/>
  <c r="N110" i="3"/>
  <c r="N8" i="3"/>
  <c r="K108" i="3"/>
  <c r="K106" i="3"/>
  <c r="K110" i="3"/>
  <c r="K104" i="3"/>
  <c r="K103" i="3"/>
  <c r="K102" i="3"/>
  <c r="K101" i="3"/>
  <c r="K100" i="3"/>
  <c r="K99" i="3"/>
  <c r="K98" i="3"/>
  <c r="K97" i="3"/>
  <c r="K96" i="3"/>
  <c r="K95" i="3"/>
  <c r="K94" i="3"/>
  <c r="K93" i="3"/>
  <c r="K92" i="3"/>
  <c r="K90" i="3"/>
  <c r="K88" i="3"/>
  <c r="K87" i="3"/>
  <c r="K85" i="3"/>
  <c r="K83" i="3"/>
  <c r="K82" i="3"/>
  <c r="K80" i="3"/>
  <c r="K79" i="3"/>
  <c r="K78" i="3"/>
  <c r="K76" i="3"/>
  <c r="K75" i="3"/>
  <c r="K74" i="3"/>
  <c r="K73" i="3"/>
  <c r="K72" i="3"/>
  <c r="K71" i="3"/>
  <c r="K70" i="3"/>
  <c r="K69" i="3"/>
  <c r="K67" i="3"/>
  <c r="K65" i="3"/>
  <c r="K64" i="3"/>
  <c r="K63" i="3"/>
  <c r="K62" i="3"/>
  <c r="K61" i="3"/>
  <c r="K60" i="3"/>
  <c r="K59" i="3"/>
  <c r="K58" i="3"/>
  <c r="K57" i="3"/>
  <c r="K56" i="3"/>
  <c r="K55" i="3"/>
  <c r="K54" i="3"/>
  <c r="K53" i="3"/>
  <c r="K52" i="3"/>
  <c r="K50" i="3"/>
  <c r="K49" i="3"/>
  <c r="K47" i="3"/>
  <c r="K45" i="3"/>
  <c r="K44" i="3"/>
  <c r="K43" i="3"/>
  <c r="K42" i="3"/>
  <c r="K41" i="3"/>
  <c r="K40" i="3"/>
  <c r="K39" i="3"/>
  <c r="K38" i="3"/>
  <c r="K37" i="3"/>
  <c r="K36" i="3"/>
  <c r="K35" i="3"/>
  <c r="K33" i="3"/>
  <c r="K32" i="3"/>
  <c r="K31" i="3"/>
  <c r="K30" i="3"/>
  <c r="K29" i="3"/>
  <c r="K28" i="3"/>
  <c r="K27" i="3"/>
  <c r="K26" i="3"/>
  <c r="K25" i="3"/>
  <c r="K24" i="3"/>
  <c r="K23" i="3"/>
  <c r="K22" i="3"/>
  <c r="K21" i="3"/>
  <c r="K9" i="3"/>
  <c r="K10" i="3"/>
  <c r="K11" i="3"/>
  <c r="K12" i="3"/>
  <c r="K13" i="3"/>
  <c r="K14" i="3"/>
  <c r="K15" i="3"/>
  <c r="K16" i="3"/>
  <c r="K17" i="3"/>
  <c r="K18" i="3"/>
  <c r="K19" i="3"/>
  <c r="K8" i="3"/>
  <c r="H8" i="3"/>
  <c r="H110" i="3"/>
  <c r="H108" i="3"/>
  <c r="H106" i="3"/>
  <c r="H104" i="3"/>
  <c r="H103" i="3"/>
  <c r="H102" i="3"/>
  <c r="H101" i="3"/>
  <c r="H100" i="3"/>
  <c r="H99" i="3"/>
  <c r="H98" i="3"/>
  <c r="H97" i="3"/>
  <c r="H96" i="3"/>
  <c r="H95" i="3"/>
  <c r="H94" i="3"/>
  <c r="H93" i="3"/>
  <c r="H92" i="3"/>
  <c r="H90" i="3"/>
  <c r="H88" i="3"/>
  <c r="H87" i="3"/>
  <c r="H85" i="3"/>
  <c r="H83" i="3"/>
  <c r="H82" i="3"/>
  <c r="H80" i="3"/>
  <c r="H79" i="3"/>
  <c r="H78" i="3"/>
  <c r="H76" i="3"/>
  <c r="H75" i="3"/>
  <c r="H74" i="3"/>
  <c r="H73" i="3"/>
  <c r="H72" i="3"/>
  <c r="H71" i="3"/>
  <c r="H70" i="3"/>
  <c r="H69" i="3"/>
  <c r="H67" i="3"/>
  <c r="H65" i="3"/>
  <c r="H64" i="3"/>
  <c r="H63" i="3"/>
  <c r="H62" i="3"/>
  <c r="H61" i="3"/>
  <c r="H60" i="3"/>
  <c r="H59" i="3"/>
  <c r="H58" i="3"/>
  <c r="H57" i="3"/>
  <c r="H56" i="3"/>
  <c r="H55" i="3"/>
  <c r="H54" i="3"/>
  <c r="H53" i="3"/>
  <c r="H52" i="3"/>
  <c r="H50" i="3"/>
  <c r="H49" i="3"/>
  <c r="H47" i="3"/>
  <c r="H45" i="3"/>
  <c r="H44" i="3"/>
  <c r="H43" i="3"/>
  <c r="H42" i="3"/>
  <c r="H41" i="3"/>
  <c r="H40" i="3"/>
  <c r="H39" i="3"/>
  <c r="H38" i="3"/>
  <c r="H37" i="3"/>
  <c r="H36" i="3"/>
  <c r="H35" i="3"/>
  <c r="H33" i="3"/>
  <c r="H32" i="3"/>
  <c r="H31" i="3"/>
  <c r="H30" i="3"/>
  <c r="H29" i="3"/>
  <c r="H28" i="3"/>
  <c r="H27" i="3"/>
  <c r="H26" i="3"/>
  <c r="H25" i="3"/>
  <c r="H24" i="3"/>
  <c r="H23" i="3"/>
  <c r="H22" i="3"/>
  <c r="H21" i="3"/>
  <c r="H19" i="3"/>
  <c r="H18" i="3"/>
  <c r="H17" i="3"/>
  <c r="H16" i="3"/>
  <c r="H15" i="3"/>
  <c r="H14" i="3"/>
  <c r="H13" i="3"/>
  <c r="H12" i="3"/>
  <c r="H11" i="3"/>
  <c r="H10" i="3"/>
  <c r="H9" i="3"/>
  <c r="W114" i="3" l="1"/>
  <c r="V114" i="3"/>
  <c r="X114" i="3"/>
  <c r="Y114" i="3" s="1"/>
  <c r="AB114" i="3" s="1"/>
  <c r="H44" i="6"/>
  <c r="R21" i="3"/>
  <c r="O85" i="3"/>
  <c r="O78" i="3"/>
  <c r="O76" i="3"/>
  <c r="O75" i="3"/>
  <c r="O74" i="3"/>
  <c r="O62" i="3"/>
  <c r="O59" i="3"/>
  <c r="O56" i="3"/>
  <c r="O55" i="3"/>
  <c r="O54" i="3"/>
  <c r="O47" i="3"/>
  <c r="O45" i="3"/>
  <c r="O44" i="3"/>
  <c r="O43" i="3"/>
  <c r="O60" i="3"/>
  <c r="R44" i="3"/>
  <c r="R17" i="3"/>
  <c r="R45" i="3"/>
  <c r="O104" i="3"/>
  <c r="O103" i="3"/>
  <c r="O97" i="3"/>
  <c r="R32" i="3"/>
  <c r="R23" i="3"/>
  <c r="R40" i="3"/>
  <c r="R19" i="3"/>
  <c r="O61" i="3"/>
  <c r="O96" i="3"/>
  <c r="O90" i="3"/>
  <c r="R87" i="3"/>
  <c r="O87" i="3"/>
  <c r="O82" i="3"/>
  <c r="O80" i="3"/>
  <c r="O79" i="3"/>
  <c r="R74" i="3"/>
  <c r="O73" i="3"/>
  <c r="O72" i="3"/>
  <c r="O58" i="3"/>
  <c r="O57" i="3"/>
  <c r="O53" i="3"/>
  <c r="O52" i="3"/>
  <c r="O50" i="3"/>
  <c r="R49" i="3"/>
  <c r="O49" i="3"/>
  <c r="L113" i="3"/>
  <c r="R113" i="3"/>
  <c r="O113" i="3"/>
  <c r="I113" i="3"/>
  <c r="R24" i="3"/>
  <c r="R61" i="3"/>
  <c r="R62" i="3"/>
  <c r="R63" i="3"/>
  <c r="R75" i="3"/>
  <c r="R92" i="3"/>
  <c r="R41" i="3"/>
  <c r="O71" i="3"/>
  <c r="O70" i="3"/>
  <c r="O69" i="3"/>
  <c r="O67" i="3"/>
  <c r="O65" i="3"/>
  <c r="O64" i="3"/>
  <c r="O63" i="3"/>
  <c r="O110" i="3"/>
  <c r="O112" i="3"/>
  <c r="I111" i="3"/>
  <c r="R112" i="3"/>
  <c r="L112" i="3"/>
  <c r="I112" i="3"/>
  <c r="R111" i="3"/>
  <c r="O111" i="3"/>
  <c r="L111" i="3"/>
  <c r="R85" i="3"/>
  <c r="R109" i="3"/>
  <c r="O109" i="3"/>
  <c r="L109" i="3"/>
  <c r="I109" i="3"/>
  <c r="O108" i="3"/>
  <c r="R16" i="3"/>
  <c r="R59" i="3"/>
  <c r="R28" i="3"/>
  <c r="R56" i="3"/>
  <c r="R70" i="3"/>
  <c r="R82" i="3"/>
  <c r="R108" i="3"/>
  <c r="O41" i="3"/>
  <c r="O40" i="3"/>
  <c r="O39" i="3"/>
  <c r="O38" i="3"/>
  <c r="O37" i="3"/>
  <c r="O36" i="3"/>
  <c r="O35" i="3"/>
  <c r="O33" i="3"/>
  <c r="O32" i="3"/>
  <c r="O31" i="3"/>
  <c r="O30" i="3"/>
  <c r="O29" i="3"/>
  <c r="O28" i="3"/>
  <c r="O27" i="3"/>
  <c r="O26" i="3"/>
  <c r="O25" i="3"/>
  <c r="O24" i="3"/>
  <c r="O23" i="3"/>
  <c r="O22" i="3"/>
  <c r="O21" i="3"/>
  <c r="O19" i="3"/>
  <c r="O18" i="3"/>
  <c r="O17" i="3"/>
  <c r="O16" i="3"/>
  <c r="O15" i="3"/>
  <c r="O14" i="3"/>
  <c r="O13" i="3"/>
  <c r="O12" i="3"/>
  <c r="O11" i="3"/>
  <c r="O10" i="3"/>
  <c r="O9" i="3"/>
  <c r="R76" i="3"/>
  <c r="R39" i="3"/>
  <c r="O42" i="3"/>
  <c r="R10" i="3"/>
  <c r="R9" i="3"/>
  <c r="Q22" i="6"/>
  <c r="N22" i="6"/>
  <c r="K22" i="6"/>
  <c r="H22" i="6"/>
  <c r="Q20" i="6"/>
  <c r="N20" i="6"/>
  <c r="K20" i="6"/>
  <c r="H20" i="6"/>
  <c r="Q14" i="6"/>
  <c r="N14" i="6"/>
  <c r="K14" i="6"/>
  <c r="H14" i="6"/>
  <c r="K32" i="6"/>
  <c r="Q10" i="6"/>
  <c r="N10" i="6"/>
  <c r="K10" i="6"/>
  <c r="H10" i="6"/>
  <c r="Q9" i="6"/>
  <c r="H9" i="6"/>
  <c r="N9" i="6"/>
  <c r="K9" i="6"/>
  <c r="N18" i="6"/>
  <c r="Q76" i="6"/>
  <c r="N76" i="6"/>
  <c r="K76" i="6"/>
  <c r="H76" i="6"/>
  <c r="Q23" i="6"/>
  <c r="N23" i="6"/>
  <c r="Q21" i="6"/>
  <c r="N21" i="6"/>
  <c r="Q18" i="6"/>
  <c r="K18" i="6"/>
  <c r="Q48" i="6"/>
  <c r="N48" i="6"/>
  <c r="K48" i="6"/>
  <c r="H48" i="6"/>
  <c r="Q47" i="6"/>
  <c r="N47" i="6"/>
  <c r="K47" i="6"/>
  <c r="H47" i="6"/>
  <c r="Q46" i="6"/>
  <c r="N46" i="6"/>
  <c r="K46" i="6"/>
  <c r="H46" i="6"/>
  <c r="Q45" i="6"/>
  <c r="N45" i="6"/>
  <c r="K45" i="6"/>
  <c r="H45" i="6"/>
  <c r="Q44" i="6"/>
  <c r="N44" i="6"/>
  <c r="K44" i="6"/>
  <c r="Q43" i="6"/>
  <c r="N43" i="6"/>
  <c r="K43" i="6"/>
  <c r="H43" i="6"/>
  <c r="Q42" i="6"/>
  <c r="N42" i="6"/>
  <c r="K42" i="6"/>
  <c r="H42" i="6"/>
  <c r="Q41" i="6"/>
  <c r="N41" i="6"/>
  <c r="K41" i="6"/>
  <c r="H41" i="6"/>
  <c r="Q40" i="6"/>
  <c r="N40" i="6"/>
  <c r="K40" i="6"/>
  <c r="H40" i="6"/>
  <c r="Q39" i="6"/>
  <c r="N39" i="6"/>
  <c r="K39" i="6"/>
  <c r="H39" i="6"/>
  <c r="Q38" i="6"/>
  <c r="N38" i="6"/>
  <c r="K38" i="6"/>
  <c r="H38" i="6"/>
  <c r="Q37" i="6"/>
  <c r="N37" i="6"/>
  <c r="K37" i="6"/>
  <c r="H37" i="6"/>
  <c r="Q36" i="6"/>
  <c r="N36" i="6"/>
  <c r="K36" i="6"/>
  <c r="H36" i="6"/>
  <c r="Q35" i="6"/>
  <c r="N35" i="6"/>
  <c r="K35" i="6"/>
  <c r="H35" i="6"/>
  <c r="Q34" i="6"/>
  <c r="N34" i="6"/>
  <c r="K34" i="6"/>
  <c r="H34" i="6"/>
  <c r="Q28" i="6"/>
  <c r="N28" i="6"/>
  <c r="K28" i="6"/>
  <c r="N27" i="6"/>
  <c r="Q26" i="6"/>
  <c r="K24" i="6"/>
  <c r="H24" i="6"/>
  <c r="H18" i="6"/>
  <c r="Q17" i="6"/>
  <c r="N17" i="6"/>
  <c r="K17" i="6"/>
  <c r="H17" i="6"/>
  <c r="Q16" i="6"/>
  <c r="N16" i="6"/>
  <c r="K16" i="6"/>
  <c r="H16" i="6"/>
  <c r="Q15" i="6"/>
  <c r="N15" i="6"/>
  <c r="K15" i="6"/>
  <c r="H15" i="6"/>
  <c r="Q13" i="6"/>
  <c r="N13" i="6"/>
  <c r="K13" i="6"/>
  <c r="H13" i="6"/>
  <c r="Q12" i="6"/>
  <c r="N12" i="6"/>
  <c r="K12" i="6"/>
  <c r="H12" i="6"/>
  <c r="Q11" i="6"/>
  <c r="N11" i="6"/>
  <c r="K11" i="6"/>
  <c r="H11" i="6"/>
  <c r="Q8" i="6"/>
  <c r="N8" i="6"/>
  <c r="K8" i="6"/>
  <c r="H8" i="6"/>
  <c r="Q66" i="6"/>
  <c r="N66" i="6"/>
  <c r="H66" i="6"/>
  <c r="Q65" i="6"/>
  <c r="N65" i="6"/>
  <c r="K65" i="6"/>
  <c r="H65" i="6"/>
  <c r="Q64" i="6"/>
  <c r="H64" i="6"/>
  <c r="Q63" i="6"/>
  <c r="N63" i="6"/>
  <c r="K63" i="6"/>
  <c r="H63" i="6"/>
  <c r="Q62" i="6"/>
  <c r="N62" i="6"/>
  <c r="K62" i="6"/>
  <c r="Q61" i="6"/>
  <c r="N61" i="6"/>
  <c r="K61" i="6"/>
  <c r="Q60" i="6"/>
  <c r="N60" i="6"/>
  <c r="K60" i="6"/>
  <c r="Q59" i="6"/>
  <c r="N59" i="6"/>
  <c r="K59" i="6"/>
  <c r="H59" i="6"/>
  <c r="Q58" i="6"/>
  <c r="H58" i="6"/>
  <c r="Q57" i="6"/>
  <c r="N57" i="6"/>
  <c r="K57" i="6"/>
  <c r="H57" i="6"/>
  <c r="Q56" i="6"/>
  <c r="N56" i="6"/>
  <c r="K56" i="6"/>
  <c r="H56" i="6"/>
  <c r="N55" i="6"/>
  <c r="Q54" i="6"/>
  <c r="N54" i="6"/>
  <c r="K54" i="6"/>
  <c r="H54" i="6"/>
  <c r="Q53" i="6"/>
  <c r="N53" i="6"/>
  <c r="K53" i="6"/>
  <c r="H53" i="6"/>
  <c r="Q52" i="6"/>
  <c r="N52" i="6"/>
  <c r="K52" i="6"/>
  <c r="H52" i="6"/>
  <c r="Q51" i="6"/>
  <c r="N51" i="6"/>
  <c r="K51" i="6"/>
  <c r="H51" i="6"/>
  <c r="Q50" i="6"/>
  <c r="N50" i="6"/>
  <c r="K50" i="6"/>
  <c r="H50" i="6"/>
  <c r="Q49" i="6"/>
  <c r="N49" i="6"/>
  <c r="K49" i="6"/>
  <c r="H49" i="6"/>
  <c r="Q33" i="6"/>
  <c r="N33" i="6"/>
  <c r="Q31" i="6"/>
  <c r="N31" i="6"/>
  <c r="K31" i="6"/>
  <c r="Q30" i="6"/>
  <c r="N30" i="6"/>
  <c r="Q29" i="6"/>
  <c r="N29" i="6"/>
  <c r="K29" i="6"/>
  <c r="H29" i="6"/>
  <c r="H28" i="6"/>
  <c r="K27" i="6"/>
  <c r="N26" i="6"/>
  <c r="H26" i="6"/>
  <c r="Q25" i="6"/>
  <c r="Q24" i="6"/>
  <c r="K21" i="6"/>
  <c r="H21" i="6"/>
  <c r="Q19" i="6"/>
  <c r="N19" i="6"/>
  <c r="H19" i="6"/>
  <c r="Q75" i="6"/>
  <c r="N75" i="6"/>
  <c r="K75" i="6"/>
  <c r="H75" i="6"/>
  <c r="Q74" i="6"/>
  <c r="N74" i="6"/>
  <c r="K74" i="6"/>
  <c r="H74" i="6"/>
  <c r="Q73" i="6"/>
  <c r="N73" i="6"/>
  <c r="K73" i="6"/>
  <c r="H73" i="6"/>
  <c r="Q72" i="6"/>
  <c r="N72" i="6"/>
  <c r="K72" i="6"/>
  <c r="H72" i="6"/>
  <c r="Q71" i="6"/>
  <c r="N71" i="6"/>
  <c r="K71" i="6"/>
  <c r="H71" i="6"/>
  <c r="Q70" i="6"/>
  <c r="N70" i="6"/>
  <c r="K70" i="6"/>
  <c r="H70" i="6"/>
  <c r="Q69" i="6"/>
  <c r="N69" i="6"/>
  <c r="K69" i="6"/>
  <c r="H69" i="6"/>
  <c r="Q68" i="6"/>
  <c r="N68" i="6"/>
  <c r="K68" i="6"/>
  <c r="H68" i="6"/>
  <c r="Q67" i="6"/>
  <c r="N67" i="6"/>
  <c r="K67" i="6"/>
  <c r="H67" i="6"/>
  <c r="K66" i="6"/>
  <c r="K64" i="6"/>
  <c r="H62" i="6"/>
  <c r="H61" i="6"/>
  <c r="H60" i="6"/>
  <c r="K58" i="6"/>
  <c r="Q55" i="6"/>
  <c r="K55" i="6"/>
  <c r="H55" i="6"/>
  <c r="K33" i="6"/>
  <c r="H33" i="6"/>
  <c r="Q32" i="6"/>
  <c r="N32" i="6"/>
  <c r="H32" i="6"/>
  <c r="H31" i="6"/>
  <c r="K30" i="6"/>
  <c r="H30" i="6"/>
  <c r="Q27" i="6"/>
  <c r="H27" i="6"/>
  <c r="K26" i="6"/>
  <c r="N25" i="6"/>
  <c r="K25" i="6"/>
  <c r="H25" i="6"/>
  <c r="N24" i="6"/>
  <c r="K23" i="6"/>
  <c r="H23" i="6"/>
  <c r="K19" i="6"/>
  <c r="O83" i="3"/>
  <c r="R8" i="3"/>
  <c r="R12" i="3"/>
  <c r="R25" i="3"/>
  <c r="R26" i="3"/>
  <c r="R27" i="3"/>
  <c r="R29" i="3"/>
  <c r="R30" i="3"/>
  <c r="R31" i="3"/>
  <c r="R52" i="3"/>
  <c r="R55" i="3"/>
  <c r="R33" i="3"/>
  <c r="R35" i="3"/>
  <c r="R36" i="3"/>
  <c r="R37" i="3"/>
  <c r="R73" i="3"/>
  <c r="R94" i="3"/>
  <c r="R95" i="3"/>
  <c r="R98" i="3"/>
  <c r="R101" i="3"/>
  <c r="R38" i="3"/>
  <c r="R43" i="3"/>
  <c r="R47" i="3"/>
  <c r="R67" i="3"/>
  <c r="R90" i="3"/>
  <c r="R93" i="3"/>
  <c r="R102" i="3"/>
  <c r="R103" i="3"/>
  <c r="R42" i="3"/>
  <c r="R60" i="3"/>
  <c r="R64" i="3"/>
  <c r="R65" i="3"/>
  <c r="R69" i="3"/>
  <c r="R78" i="3"/>
  <c r="R83" i="3"/>
  <c r="R96" i="3"/>
  <c r="R97" i="3"/>
  <c r="R100" i="3"/>
  <c r="R104" i="3"/>
  <c r="R110" i="3"/>
  <c r="R50" i="3"/>
  <c r="R53" i="3"/>
  <c r="R54" i="3"/>
  <c r="R57" i="3"/>
  <c r="R58" i="3"/>
  <c r="R71" i="3"/>
  <c r="R72" i="3"/>
  <c r="R79" i="3"/>
  <c r="R88" i="3"/>
  <c r="R99" i="3"/>
  <c r="R106" i="3"/>
  <c r="O8" i="3"/>
  <c r="L106" i="3"/>
  <c r="L104" i="3"/>
  <c r="L103" i="3"/>
  <c r="L102" i="3"/>
  <c r="L101" i="3"/>
  <c r="L110" i="3"/>
  <c r="L108" i="3"/>
  <c r="L100" i="3"/>
  <c r="L99" i="3"/>
  <c r="L98" i="3"/>
  <c r="L97" i="3"/>
  <c r="L96" i="3"/>
  <c r="L95" i="3"/>
  <c r="L94" i="3"/>
  <c r="L93" i="3"/>
  <c r="L92" i="3"/>
  <c r="L90" i="3"/>
  <c r="L88" i="3"/>
  <c r="L87" i="3"/>
  <c r="L85" i="3"/>
  <c r="L83" i="3"/>
  <c r="L82" i="3"/>
  <c r="L80" i="3"/>
  <c r="L79" i="3"/>
  <c r="L78" i="3"/>
  <c r="L76" i="3"/>
  <c r="L75" i="3"/>
  <c r="L74" i="3"/>
  <c r="L73" i="3"/>
  <c r="L72" i="3"/>
  <c r="L71" i="3"/>
  <c r="L70" i="3"/>
  <c r="L69" i="3"/>
  <c r="L67" i="3"/>
  <c r="L65" i="3"/>
  <c r="L64" i="3"/>
  <c r="L63" i="3"/>
  <c r="L62" i="3"/>
  <c r="L61" i="3"/>
  <c r="L60" i="3"/>
  <c r="L59" i="3"/>
  <c r="L58" i="3"/>
  <c r="L57" i="3"/>
  <c r="L56" i="3"/>
  <c r="L55" i="3"/>
  <c r="L54" i="3"/>
  <c r="L53" i="3"/>
  <c r="L52" i="3"/>
  <c r="L50" i="3"/>
  <c r="L49" i="3"/>
  <c r="L47" i="3"/>
  <c r="L45" i="3"/>
  <c r="L44" i="3"/>
  <c r="L43" i="3"/>
  <c r="L42" i="3"/>
  <c r="L41" i="3"/>
  <c r="L40" i="3"/>
  <c r="L39" i="3"/>
  <c r="L38" i="3"/>
  <c r="L37" i="3"/>
  <c r="L36" i="3"/>
  <c r="L35" i="3"/>
  <c r="L33" i="3"/>
  <c r="L32" i="3"/>
  <c r="L31" i="3"/>
  <c r="L30" i="3"/>
  <c r="L29" i="3"/>
  <c r="L28" i="3"/>
  <c r="L27" i="3"/>
  <c r="L26" i="3"/>
  <c r="L25" i="3"/>
  <c r="L24" i="3"/>
  <c r="L23" i="3"/>
  <c r="L22" i="3"/>
  <c r="L21" i="3"/>
  <c r="L19" i="3"/>
  <c r="L18" i="3"/>
  <c r="L17" i="3"/>
  <c r="L16" i="3"/>
  <c r="L15" i="3"/>
  <c r="L14" i="3"/>
  <c r="L13" i="3"/>
  <c r="L12" i="3"/>
  <c r="L11" i="3"/>
  <c r="L10" i="3"/>
  <c r="L9" i="3"/>
  <c r="I8" i="3"/>
  <c r="I15" i="3"/>
  <c r="L8" i="3"/>
  <c r="I110" i="3"/>
  <c r="I106" i="3"/>
  <c r="I103" i="3"/>
  <c r="I97" i="3"/>
  <c r="I96" i="3"/>
  <c r="I95" i="3"/>
  <c r="I94" i="3"/>
  <c r="I93" i="3"/>
  <c r="I92" i="3"/>
  <c r="I90" i="3"/>
  <c r="I85" i="3"/>
  <c r="I73" i="3"/>
  <c r="I70" i="3"/>
  <c r="I64" i="3"/>
  <c r="I59" i="3"/>
  <c r="I54" i="3"/>
  <c r="I42" i="3"/>
  <c r="I39" i="3"/>
  <c r="I31" i="3"/>
  <c r="I24" i="3"/>
  <c r="I19" i="3"/>
  <c r="I63" i="3"/>
  <c r="I14" i="3"/>
  <c r="I13" i="3"/>
  <c r="I12" i="3"/>
  <c r="I11" i="3"/>
  <c r="I10" i="3"/>
  <c r="I9" i="3"/>
  <c r="I88" i="3"/>
  <c r="I83" i="3"/>
  <c r="I79" i="3"/>
  <c r="I78" i="3"/>
  <c r="I74" i="3"/>
  <c r="I71" i="3"/>
  <c r="I65" i="3"/>
  <c r="I61" i="3"/>
  <c r="I58" i="3"/>
  <c r="I55" i="3"/>
  <c r="I52" i="3"/>
  <c r="I50" i="3"/>
  <c r="I47" i="3"/>
  <c r="I41" i="3"/>
  <c r="I38" i="3"/>
  <c r="I35" i="3"/>
  <c r="I33" i="3"/>
  <c r="I30" i="3"/>
  <c r="I27" i="3"/>
  <c r="I26" i="3"/>
  <c r="I25" i="3"/>
  <c r="I22" i="3"/>
  <c r="I21" i="3"/>
  <c r="I17" i="3"/>
  <c r="I16" i="3"/>
  <c r="I108" i="3"/>
  <c r="I104" i="3"/>
  <c r="I102" i="3"/>
  <c r="I101" i="3"/>
  <c r="I100" i="3"/>
  <c r="I99" i="3"/>
  <c r="I98" i="3"/>
  <c r="I87" i="3"/>
  <c r="I82" i="3"/>
  <c r="I80" i="3"/>
  <c r="I76" i="3"/>
  <c r="I75" i="3"/>
  <c r="I72" i="3"/>
  <c r="I69" i="3"/>
  <c r="I67" i="3"/>
  <c r="I62" i="3"/>
  <c r="I60" i="3"/>
  <c r="I57" i="3"/>
  <c r="I56" i="3"/>
  <c r="I53" i="3"/>
  <c r="I49" i="3"/>
  <c r="I45" i="3"/>
  <c r="I44" i="3"/>
  <c r="I43" i="3"/>
  <c r="I40" i="3"/>
  <c r="I37" i="3"/>
  <c r="I36" i="3"/>
  <c r="I32" i="3"/>
  <c r="I29" i="3"/>
  <c r="I28" i="3"/>
  <c r="I23" i="3"/>
  <c r="I18" i="3"/>
  <c r="AC114" i="3" l="1"/>
  <c r="Z114" i="3"/>
  <c r="AA114" i="3" s="1"/>
  <c r="V44" i="6"/>
  <c r="U44" i="6"/>
  <c r="W44" i="6"/>
  <c r="U22" i="6"/>
  <c r="V22" i="6"/>
  <c r="W22" i="6"/>
  <c r="W20" i="6"/>
  <c r="V20" i="6"/>
  <c r="U20" i="6"/>
  <c r="U14" i="6"/>
  <c r="V14" i="6"/>
  <c r="W14" i="6"/>
  <c r="X14" i="6" s="1"/>
  <c r="U10" i="6"/>
  <c r="V10" i="6"/>
  <c r="W10" i="6"/>
  <c r="X10" i="6" s="1"/>
  <c r="V9" i="6"/>
  <c r="W9" i="6"/>
  <c r="U9" i="6"/>
  <c r="U76" i="6"/>
  <c r="V76" i="6"/>
  <c r="W76" i="6"/>
  <c r="V48" i="6"/>
  <c r="U48" i="6"/>
  <c r="W48" i="6"/>
  <c r="V47" i="6"/>
  <c r="W47" i="6"/>
  <c r="X47" i="6" s="1"/>
  <c r="U47" i="6"/>
  <c r="U46" i="6"/>
  <c r="V46" i="6"/>
  <c r="W46" i="6"/>
  <c r="X46" i="6" s="1"/>
  <c r="AA46" i="6" s="1"/>
  <c r="V45" i="6"/>
  <c r="U45" i="6"/>
  <c r="W45" i="6"/>
  <c r="V43" i="6"/>
  <c r="U43" i="6"/>
  <c r="W43" i="6"/>
  <c r="U42" i="6"/>
  <c r="V42" i="6"/>
  <c r="W42" i="6"/>
  <c r="X42" i="6" s="1"/>
  <c r="V41" i="6"/>
  <c r="W41" i="6"/>
  <c r="U41" i="6"/>
  <c r="W40" i="6"/>
  <c r="V40" i="6"/>
  <c r="U40" i="6"/>
  <c r="U39" i="6"/>
  <c r="W39" i="6"/>
  <c r="V39" i="6"/>
  <c r="U38" i="6"/>
  <c r="V38" i="6"/>
  <c r="W38" i="6"/>
  <c r="X38" i="6" s="1"/>
  <c r="AA38" i="6" s="1"/>
  <c r="U37" i="6"/>
  <c r="V37" i="6"/>
  <c r="W37" i="6"/>
  <c r="X37" i="6" s="1"/>
  <c r="W36" i="6"/>
  <c r="U36" i="6"/>
  <c r="V36" i="6"/>
  <c r="W35" i="6"/>
  <c r="U35" i="6"/>
  <c r="V35" i="6"/>
  <c r="V34" i="6"/>
  <c r="U34" i="6"/>
  <c r="W34" i="6"/>
  <c r="X34" i="6" s="1"/>
  <c r="U24" i="6"/>
  <c r="V24" i="6"/>
  <c r="W24" i="6"/>
  <c r="X24" i="6" s="1"/>
  <c r="U18" i="6"/>
  <c r="V18" i="6"/>
  <c r="W18" i="6"/>
  <c r="U17" i="6"/>
  <c r="W17" i="6"/>
  <c r="V17" i="6"/>
  <c r="W16" i="6"/>
  <c r="V16" i="6"/>
  <c r="U16" i="6"/>
  <c r="W15" i="6"/>
  <c r="V15" i="6"/>
  <c r="U15" i="6"/>
  <c r="U13" i="6"/>
  <c r="W13" i="6"/>
  <c r="V13" i="6"/>
  <c r="U12" i="6"/>
  <c r="W12" i="6"/>
  <c r="V12" i="6"/>
  <c r="V11" i="6"/>
  <c r="W11" i="6"/>
  <c r="U11" i="6"/>
  <c r="W8" i="6"/>
  <c r="U8" i="6"/>
  <c r="V8" i="6"/>
  <c r="W66" i="6"/>
  <c r="V66" i="6"/>
  <c r="U66" i="6"/>
  <c r="U65" i="6"/>
  <c r="V65" i="6"/>
  <c r="W65" i="6"/>
  <c r="V64" i="6"/>
  <c r="U64" i="6"/>
  <c r="W64" i="6"/>
  <c r="V63" i="6"/>
  <c r="W63" i="6"/>
  <c r="U63" i="6"/>
  <c r="U59" i="6"/>
  <c r="V59" i="6"/>
  <c r="W59" i="6"/>
  <c r="X59" i="6" s="1"/>
  <c r="V58" i="6"/>
  <c r="U58" i="6"/>
  <c r="W58" i="6"/>
  <c r="V57" i="6"/>
  <c r="U57" i="6"/>
  <c r="W57" i="6"/>
  <c r="W56" i="6"/>
  <c r="V56" i="6"/>
  <c r="U56" i="6"/>
  <c r="W54" i="6"/>
  <c r="U54" i="6"/>
  <c r="V54" i="6"/>
  <c r="W53" i="6"/>
  <c r="V53" i="6"/>
  <c r="U53" i="6"/>
  <c r="W52" i="6"/>
  <c r="U52" i="6"/>
  <c r="V52" i="6"/>
  <c r="V51" i="6"/>
  <c r="W51" i="6"/>
  <c r="U51" i="6"/>
  <c r="W50" i="6"/>
  <c r="V50" i="6"/>
  <c r="U50" i="6"/>
  <c r="U49" i="6"/>
  <c r="V49" i="6"/>
  <c r="W49" i="6"/>
  <c r="V29" i="6"/>
  <c r="W29" i="6"/>
  <c r="X29" i="6" s="1"/>
  <c r="U29" i="6"/>
  <c r="V28" i="6"/>
  <c r="W28" i="6"/>
  <c r="U28" i="6"/>
  <c r="V26" i="6"/>
  <c r="U26" i="6"/>
  <c r="W26" i="6"/>
  <c r="W21" i="6"/>
  <c r="V21" i="6"/>
  <c r="U21" i="6"/>
  <c r="U19" i="6"/>
  <c r="W19" i="6"/>
  <c r="V19" i="6"/>
  <c r="U75" i="6"/>
  <c r="V75" i="6"/>
  <c r="W75" i="6"/>
  <c r="X75" i="6" s="1"/>
  <c r="W74" i="6"/>
  <c r="V74" i="6"/>
  <c r="U74" i="6"/>
  <c r="U73" i="6"/>
  <c r="W73" i="6"/>
  <c r="V73" i="6"/>
  <c r="V72" i="6"/>
  <c r="U72" i="6"/>
  <c r="W72" i="6"/>
  <c r="X72" i="6" s="1"/>
  <c r="AA72" i="6" s="1"/>
  <c r="U71" i="6"/>
  <c r="V71" i="6"/>
  <c r="W71" i="6"/>
  <c r="X71" i="6" s="1"/>
  <c r="U70" i="6"/>
  <c r="W70" i="6"/>
  <c r="V70" i="6"/>
  <c r="U69" i="6"/>
  <c r="W69" i="6"/>
  <c r="V69" i="6"/>
  <c r="V68" i="6"/>
  <c r="W68" i="6"/>
  <c r="X68" i="6" s="1"/>
  <c r="U68" i="6"/>
  <c r="U67" i="6"/>
  <c r="W67" i="6"/>
  <c r="V67" i="6"/>
  <c r="V62" i="6"/>
  <c r="U62" i="6"/>
  <c r="W62" i="6"/>
  <c r="U61" i="6"/>
  <c r="W61" i="6"/>
  <c r="V61" i="6"/>
  <c r="V60" i="6"/>
  <c r="W60" i="6"/>
  <c r="U60" i="6"/>
  <c r="U55" i="6"/>
  <c r="W55" i="6"/>
  <c r="V55" i="6"/>
  <c r="W33" i="6"/>
  <c r="V33" i="6"/>
  <c r="U33" i="6"/>
  <c r="W32" i="6"/>
  <c r="U32" i="6"/>
  <c r="V32" i="6"/>
  <c r="V31" i="6"/>
  <c r="U31" i="6"/>
  <c r="W31" i="6"/>
  <c r="X31" i="6" s="1"/>
  <c r="AA31" i="6" s="1"/>
  <c r="W30" i="6"/>
  <c r="U30" i="6"/>
  <c r="V30" i="6"/>
  <c r="V27" i="6"/>
  <c r="U27" i="6"/>
  <c r="W27" i="6"/>
  <c r="W25" i="6"/>
  <c r="U25" i="6"/>
  <c r="V25" i="6"/>
  <c r="V23" i="6"/>
  <c r="W23" i="6"/>
  <c r="U23" i="6"/>
  <c r="X113" i="3"/>
  <c r="V113" i="3"/>
  <c r="W113" i="3"/>
  <c r="X111" i="3"/>
  <c r="V111" i="3"/>
  <c r="W111" i="3"/>
  <c r="X112" i="3"/>
  <c r="W112" i="3"/>
  <c r="V112" i="3"/>
  <c r="V109" i="3"/>
  <c r="X109" i="3"/>
  <c r="W109" i="3"/>
  <c r="X8" i="3"/>
  <c r="W8" i="3"/>
  <c r="V8" i="3"/>
  <c r="X15" i="3"/>
  <c r="V15" i="3"/>
  <c r="W15" i="3"/>
  <c r="X110" i="3"/>
  <c r="W110" i="3"/>
  <c r="V110" i="3"/>
  <c r="V106" i="3"/>
  <c r="X106" i="3"/>
  <c r="W106" i="3"/>
  <c r="V103" i="3"/>
  <c r="W103" i="3"/>
  <c r="X103" i="3"/>
  <c r="X97" i="3"/>
  <c r="W97" i="3"/>
  <c r="V97" i="3"/>
  <c r="X96" i="3"/>
  <c r="W96" i="3"/>
  <c r="V96" i="3"/>
  <c r="X95" i="3"/>
  <c r="V95" i="3"/>
  <c r="W95" i="3"/>
  <c r="W94" i="3"/>
  <c r="X94" i="3"/>
  <c r="V94" i="3"/>
  <c r="X93" i="3"/>
  <c r="V93" i="3"/>
  <c r="W93" i="3"/>
  <c r="X92" i="3"/>
  <c r="W92" i="3"/>
  <c r="V92" i="3"/>
  <c r="X90" i="3"/>
  <c r="V90" i="3"/>
  <c r="W90" i="3"/>
  <c r="X85" i="3"/>
  <c r="W85" i="3"/>
  <c r="V85" i="3"/>
  <c r="W73" i="3"/>
  <c r="X73" i="3"/>
  <c r="V73" i="3"/>
  <c r="V70" i="3"/>
  <c r="W70" i="3"/>
  <c r="X70" i="3"/>
  <c r="W64" i="3"/>
  <c r="X64" i="3"/>
  <c r="V64" i="3"/>
  <c r="W59" i="3"/>
  <c r="X59" i="3"/>
  <c r="V59" i="3"/>
  <c r="V54" i="3"/>
  <c r="W54" i="3"/>
  <c r="X54" i="3"/>
  <c r="V42" i="3"/>
  <c r="W42" i="3"/>
  <c r="X42" i="3"/>
  <c r="V39" i="3"/>
  <c r="W39" i="3"/>
  <c r="X39" i="3"/>
  <c r="V31" i="3"/>
  <c r="W31" i="3"/>
  <c r="X31" i="3"/>
  <c r="X24" i="3"/>
  <c r="V24" i="3"/>
  <c r="W24" i="3"/>
  <c r="X19" i="3"/>
  <c r="W19" i="3"/>
  <c r="V19" i="3"/>
  <c r="W63" i="3"/>
  <c r="V63" i="3"/>
  <c r="X63" i="3"/>
  <c r="V14" i="3"/>
  <c r="W14" i="3"/>
  <c r="X14" i="3"/>
  <c r="W13" i="3"/>
  <c r="V13" i="3"/>
  <c r="X13" i="3"/>
  <c r="W12" i="3"/>
  <c r="V12" i="3"/>
  <c r="X12" i="3"/>
  <c r="X11" i="3"/>
  <c r="W11" i="3"/>
  <c r="V11" i="3"/>
  <c r="X10" i="3"/>
  <c r="W10" i="3"/>
  <c r="V10" i="3"/>
  <c r="W9" i="3"/>
  <c r="V9" i="3"/>
  <c r="X9" i="3"/>
  <c r="V88" i="3"/>
  <c r="X88" i="3"/>
  <c r="W88" i="3"/>
  <c r="X83" i="3"/>
  <c r="W83" i="3"/>
  <c r="V83" i="3"/>
  <c r="X79" i="3"/>
  <c r="W79" i="3"/>
  <c r="V79" i="3"/>
  <c r="W78" i="3"/>
  <c r="V78" i="3"/>
  <c r="X78" i="3"/>
  <c r="V74" i="3"/>
  <c r="X74" i="3"/>
  <c r="W74" i="3"/>
  <c r="W71" i="3"/>
  <c r="V71" i="3"/>
  <c r="X71" i="3"/>
  <c r="V65" i="3"/>
  <c r="W65" i="3"/>
  <c r="X65" i="3"/>
  <c r="X61" i="3"/>
  <c r="V61" i="3"/>
  <c r="W61" i="3"/>
  <c r="W58" i="3"/>
  <c r="V58" i="3"/>
  <c r="X58" i="3"/>
  <c r="W55" i="3"/>
  <c r="X55" i="3"/>
  <c r="V55" i="3"/>
  <c r="W52" i="3"/>
  <c r="V52" i="3"/>
  <c r="X52" i="3"/>
  <c r="X50" i="3"/>
  <c r="W50" i="3"/>
  <c r="V50" i="3"/>
  <c r="V47" i="3"/>
  <c r="W47" i="3"/>
  <c r="X47" i="3"/>
  <c r="X41" i="3"/>
  <c r="W41" i="3"/>
  <c r="V41" i="3"/>
  <c r="X38" i="3"/>
  <c r="V38" i="3"/>
  <c r="W38" i="3"/>
  <c r="V35" i="3"/>
  <c r="X35" i="3"/>
  <c r="W35" i="3"/>
  <c r="X33" i="3"/>
  <c r="V33" i="3"/>
  <c r="W33" i="3"/>
  <c r="V30" i="3"/>
  <c r="W30" i="3"/>
  <c r="X30" i="3"/>
  <c r="V27" i="3"/>
  <c r="W27" i="3"/>
  <c r="X27" i="3"/>
  <c r="W26" i="3"/>
  <c r="V26" i="3"/>
  <c r="X26" i="3"/>
  <c r="X25" i="3"/>
  <c r="W25" i="3"/>
  <c r="V25" i="3"/>
  <c r="X22" i="3"/>
  <c r="W22" i="3"/>
  <c r="V22" i="3"/>
  <c r="X21" i="3"/>
  <c r="W21" i="3"/>
  <c r="V21" i="3"/>
  <c r="V17" i="3"/>
  <c r="X17" i="3"/>
  <c r="W17" i="3"/>
  <c r="W16" i="3"/>
  <c r="X16" i="3"/>
  <c r="V16" i="3"/>
  <c r="W108" i="3"/>
  <c r="X108" i="3"/>
  <c r="V108" i="3"/>
  <c r="X104" i="3"/>
  <c r="W104" i="3"/>
  <c r="V104" i="3"/>
  <c r="W102" i="3"/>
  <c r="X102" i="3"/>
  <c r="V102" i="3"/>
  <c r="X101" i="3"/>
  <c r="V101" i="3"/>
  <c r="W101" i="3"/>
  <c r="X100" i="3"/>
  <c r="W100" i="3"/>
  <c r="V100" i="3"/>
  <c r="X99" i="3"/>
  <c r="V99" i="3"/>
  <c r="W99" i="3"/>
  <c r="W98" i="3"/>
  <c r="V98" i="3"/>
  <c r="X98" i="3"/>
  <c r="V87" i="3"/>
  <c r="X87" i="3"/>
  <c r="W87" i="3"/>
  <c r="W82" i="3"/>
  <c r="V82" i="3"/>
  <c r="X82" i="3"/>
  <c r="V80" i="3"/>
  <c r="W80" i="3"/>
  <c r="X80" i="3"/>
  <c r="X76" i="3"/>
  <c r="W76" i="3"/>
  <c r="V76" i="3"/>
  <c r="X75" i="3"/>
  <c r="V75" i="3"/>
  <c r="W75" i="3"/>
  <c r="W72" i="3"/>
  <c r="V72" i="3"/>
  <c r="X72" i="3"/>
  <c r="V69" i="3"/>
  <c r="X69" i="3"/>
  <c r="W69" i="3"/>
  <c r="V67" i="3"/>
  <c r="W67" i="3"/>
  <c r="X67" i="3"/>
  <c r="V62" i="3"/>
  <c r="W62" i="3"/>
  <c r="X62" i="3"/>
  <c r="X60" i="3"/>
  <c r="W60" i="3"/>
  <c r="V60" i="3"/>
  <c r="X57" i="3"/>
  <c r="W57" i="3"/>
  <c r="V57" i="3"/>
  <c r="V56" i="3"/>
  <c r="W56" i="3"/>
  <c r="X56" i="3"/>
  <c r="X53" i="3"/>
  <c r="V53" i="3"/>
  <c r="W53" i="3"/>
  <c r="X49" i="3"/>
  <c r="V49" i="3"/>
  <c r="W49" i="3"/>
  <c r="V45" i="3"/>
  <c r="X45" i="3"/>
  <c r="W45" i="3"/>
  <c r="W44" i="3"/>
  <c r="V44" i="3"/>
  <c r="X44" i="3"/>
  <c r="W43" i="3"/>
  <c r="V43" i="3"/>
  <c r="X43" i="3"/>
  <c r="V40" i="3"/>
  <c r="W40" i="3"/>
  <c r="X40" i="3"/>
  <c r="W37" i="3"/>
  <c r="X37" i="3"/>
  <c r="V37" i="3"/>
  <c r="W36" i="3"/>
  <c r="X36" i="3"/>
  <c r="V36" i="3"/>
  <c r="X32" i="3"/>
  <c r="W32" i="3"/>
  <c r="V32" i="3"/>
  <c r="V29" i="3"/>
  <c r="X29" i="3"/>
  <c r="W29" i="3"/>
  <c r="X28" i="3"/>
  <c r="W28" i="3"/>
  <c r="V28" i="3"/>
  <c r="X23" i="3"/>
  <c r="W23" i="3"/>
  <c r="V23" i="3"/>
  <c r="W18" i="3"/>
  <c r="V18" i="3"/>
  <c r="X18" i="3"/>
  <c r="Y113" i="3"/>
  <c r="Y112" i="3"/>
  <c r="AB112" i="3" s="1"/>
  <c r="Y109" i="3"/>
  <c r="AB109" i="3" s="1"/>
  <c r="X39" i="6" l="1"/>
  <c r="AA39" i="6" s="1"/>
  <c r="X57" i="6"/>
  <c r="X15" i="6"/>
  <c r="AA15" i="6" s="1"/>
  <c r="X56" i="6"/>
  <c r="X60" i="6"/>
  <c r="X17" i="6"/>
  <c r="X73" i="6"/>
  <c r="AA73" i="6" s="1"/>
  <c r="X69" i="6"/>
  <c r="AA69" i="6" s="1"/>
  <c r="X30" i="6"/>
  <c r="X25" i="6"/>
  <c r="X53" i="6"/>
  <c r="X13" i="6"/>
  <c r="X33" i="6"/>
  <c r="X74" i="6"/>
  <c r="AA74" i="6" s="1"/>
  <c r="X54" i="6"/>
  <c r="X66" i="6"/>
  <c r="X36" i="6"/>
  <c r="AA36" i="6" s="1"/>
  <c r="Y36" i="6" s="1"/>
  <c r="Z36" i="6" s="1"/>
  <c r="X55" i="6"/>
  <c r="X67" i="6"/>
  <c r="AA67" i="6" s="1"/>
  <c r="X28" i="6"/>
  <c r="AA28" i="6" s="1"/>
  <c r="Y28" i="6" s="1"/>
  <c r="Z28" i="6" s="1"/>
  <c r="X51" i="6"/>
  <c r="AA51" i="6" s="1"/>
  <c r="X41" i="6"/>
  <c r="AA41" i="6" s="1"/>
  <c r="Y41" i="6" s="1"/>
  <c r="Z41" i="6" s="1"/>
  <c r="X70" i="6"/>
  <c r="AA47" i="6"/>
  <c r="X52" i="6"/>
  <c r="X16" i="6"/>
  <c r="AA16" i="6" s="1"/>
  <c r="X49" i="6"/>
  <c r="X65" i="6"/>
  <c r="X43" i="6"/>
  <c r="X48" i="6"/>
  <c r="X11" i="6"/>
  <c r="AA11" i="6" s="1"/>
  <c r="X8" i="6"/>
  <c r="AA8" i="6" s="1"/>
  <c r="X45" i="6"/>
  <c r="AA45" i="6" s="1"/>
  <c r="X40" i="6"/>
  <c r="AA40" i="6" s="1"/>
  <c r="AA75" i="6"/>
  <c r="AA71" i="6"/>
  <c r="AA70" i="6"/>
  <c r="AA68" i="6"/>
  <c r="AA60" i="6"/>
  <c r="X50" i="6"/>
  <c r="X44" i="6"/>
  <c r="AA44" i="6" s="1"/>
  <c r="AA43" i="6"/>
  <c r="AA34" i="6"/>
  <c r="AA30" i="6"/>
  <c r="X27" i="6"/>
  <c r="X26" i="6"/>
  <c r="AA26" i="6" s="1"/>
  <c r="AB113" i="3"/>
  <c r="Y111" i="3"/>
  <c r="AB111" i="3" s="1"/>
  <c r="AC112" i="3"/>
  <c r="Z112" i="3"/>
  <c r="AA112" i="3" s="1"/>
  <c r="AC109" i="3"/>
  <c r="Z109" i="3"/>
  <c r="AA109" i="3" s="1"/>
  <c r="X22" i="6"/>
  <c r="AA22" i="6" s="1"/>
  <c r="X35" i="6"/>
  <c r="AA35" i="6" s="1"/>
  <c r="X20" i="6"/>
  <c r="AA20" i="6" s="1"/>
  <c r="AA33" i="6"/>
  <c r="AA14" i="6"/>
  <c r="X21" i="6"/>
  <c r="AA21" i="6" s="1"/>
  <c r="X9" i="6"/>
  <c r="AA9" i="6" s="1"/>
  <c r="AA13" i="6"/>
  <c r="AA10" i="6"/>
  <c r="AA57" i="6"/>
  <c r="AA25" i="6"/>
  <c r="X19" i="6"/>
  <c r="AA19" i="6" s="1"/>
  <c r="AA52" i="6"/>
  <c r="AA42" i="6"/>
  <c r="AA24" i="6"/>
  <c r="AA17" i="6"/>
  <c r="AA29" i="6"/>
  <c r="AA59" i="6"/>
  <c r="AA37" i="6"/>
  <c r="X12" i="6"/>
  <c r="AA12" i="6" s="1"/>
  <c r="AA65" i="6"/>
  <c r="X63" i="6"/>
  <c r="AA63" i="6" s="1"/>
  <c r="X58" i="6"/>
  <c r="AA55" i="6"/>
  <c r="Y47" i="6"/>
  <c r="Z47" i="6" s="1"/>
  <c r="Y46" i="6"/>
  <c r="Z46" i="6" s="1"/>
  <c r="Y45" i="6"/>
  <c r="Z45" i="6" s="1"/>
  <c r="Y39" i="6"/>
  <c r="Z39" i="6" s="1"/>
  <c r="Y38" i="6"/>
  <c r="Z38" i="6" s="1"/>
  <c r="Y15" i="6"/>
  <c r="Z15" i="6" s="1"/>
  <c r="Y74" i="6"/>
  <c r="Z74" i="6" s="1"/>
  <c r="Y73" i="6"/>
  <c r="Z73" i="6" s="1"/>
  <c r="Y72" i="6"/>
  <c r="Z72" i="6" s="1"/>
  <c r="Y69" i="6"/>
  <c r="Z69" i="6" s="1"/>
  <c r="Y31" i="6"/>
  <c r="Z31" i="6" s="1"/>
  <c r="X76" i="6"/>
  <c r="AA76" i="6" s="1"/>
  <c r="X62" i="6"/>
  <c r="AA62" i="6" s="1"/>
  <c r="X61" i="6"/>
  <c r="AA61" i="6" s="1"/>
  <c r="X32" i="6"/>
  <c r="AA32" i="6" s="1"/>
  <c r="X23" i="6"/>
  <c r="AA23" i="6" s="1"/>
  <c r="X18" i="6"/>
  <c r="AA18" i="6" s="1"/>
  <c r="AA66" i="6"/>
  <c r="AA49" i="6"/>
  <c r="AA54" i="6"/>
  <c r="AA53" i="6"/>
  <c r="AA48" i="6"/>
  <c r="X64" i="6"/>
  <c r="AA64" i="6" s="1"/>
  <c r="AA56" i="6"/>
  <c r="Y8" i="3"/>
  <c r="AB8" i="3" s="1"/>
  <c r="Y79" i="3"/>
  <c r="AB79" i="3" s="1"/>
  <c r="Y99" i="3"/>
  <c r="Y80" i="3"/>
  <c r="AB80" i="3" s="1"/>
  <c r="Y75" i="3"/>
  <c r="Y67" i="3"/>
  <c r="Y57" i="3"/>
  <c r="Y53" i="3"/>
  <c r="AB53" i="3" s="1"/>
  <c r="Y45" i="3"/>
  <c r="AB45" i="3" s="1"/>
  <c r="Y37" i="3"/>
  <c r="AB37" i="3" s="1"/>
  <c r="Y29" i="3"/>
  <c r="AB29" i="3" s="1"/>
  <c r="Y106" i="3"/>
  <c r="AB106" i="3" s="1"/>
  <c r="Y96" i="3"/>
  <c r="Y92" i="3"/>
  <c r="Y73" i="3"/>
  <c r="Y70" i="3"/>
  <c r="AB70" i="3" s="1"/>
  <c r="Y59" i="3"/>
  <c r="Y54" i="3"/>
  <c r="Y31" i="3"/>
  <c r="AB31" i="3" s="1"/>
  <c r="Y19" i="3"/>
  <c r="AB19" i="3" s="1"/>
  <c r="Y63" i="3"/>
  <c r="Y10" i="3"/>
  <c r="AB10" i="3" s="1"/>
  <c r="Y9" i="3"/>
  <c r="AB9" i="3" s="1"/>
  <c r="Y88" i="3"/>
  <c r="AB88" i="3" s="1"/>
  <c r="Y83" i="3"/>
  <c r="AB83" i="3" s="1"/>
  <c r="Y74" i="3"/>
  <c r="Y55" i="3"/>
  <c r="Y52" i="3"/>
  <c r="AB52" i="3" s="1"/>
  <c r="Y47" i="3"/>
  <c r="Y25" i="3"/>
  <c r="AB25" i="3" s="1"/>
  <c r="Y22" i="3"/>
  <c r="AB22" i="3" s="1"/>
  <c r="Y76" i="3"/>
  <c r="AB76" i="3" s="1"/>
  <c r="Y69" i="3"/>
  <c r="AB69" i="3" s="1"/>
  <c r="Y60" i="3"/>
  <c r="Y56" i="3"/>
  <c r="Y49" i="3"/>
  <c r="AB49" i="3" s="1"/>
  <c r="Y43" i="3"/>
  <c r="AB43" i="3" s="1"/>
  <c r="Y40" i="3"/>
  <c r="Y32" i="3"/>
  <c r="AB32" i="3" s="1"/>
  <c r="Y28" i="3"/>
  <c r="AB28" i="3" s="1"/>
  <c r="Y35" i="3"/>
  <c r="Y97" i="3"/>
  <c r="AB97" i="3" s="1"/>
  <c r="Y95" i="3"/>
  <c r="Y93" i="3"/>
  <c r="AB93" i="3" s="1"/>
  <c r="Y64" i="3"/>
  <c r="Y39" i="3"/>
  <c r="Y41" i="3"/>
  <c r="Y42" i="3"/>
  <c r="AB42" i="3" s="1"/>
  <c r="Y24" i="3"/>
  <c r="AB24" i="3" s="1"/>
  <c r="Y14" i="3"/>
  <c r="AB14" i="3" s="1"/>
  <c r="Y13" i="3"/>
  <c r="AB13" i="3" s="1"/>
  <c r="Y12" i="3"/>
  <c r="AB12" i="3" s="1"/>
  <c r="Y11" i="3"/>
  <c r="AB11" i="3" s="1"/>
  <c r="Y78" i="3"/>
  <c r="AB78" i="3" s="1"/>
  <c r="Y71" i="3"/>
  <c r="AB71" i="3" s="1"/>
  <c r="Y65" i="3"/>
  <c r="AB65" i="3" s="1"/>
  <c r="Y61" i="3"/>
  <c r="AB61" i="3" s="1"/>
  <c r="Y58" i="3"/>
  <c r="AB58" i="3" s="1"/>
  <c r="Y38" i="3"/>
  <c r="AB38" i="3" s="1"/>
  <c r="Y33" i="3"/>
  <c r="AB33" i="3" s="1"/>
  <c r="Y30" i="3"/>
  <c r="AB30" i="3" s="1"/>
  <c r="Y27" i="3"/>
  <c r="AB27" i="3" s="1"/>
  <c r="Y26" i="3"/>
  <c r="AB26" i="3" s="1"/>
  <c r="Y21" i="3"/>
  <c r="AB21" i="3" s="1"/>
  <c r="Y17" i="3"/>
  <c r="AB17" i="3" s="1"/>
  <c r="Y16" i="3"/>
  <c r="AB16" i="3" s="1"/>
  <c r="Y108" i="3"/>
  <c r="AB108" i="3" s="1"/>
  <c r="Y104" i="3"/>
  <c r="AB104" i="3" s="1"/>
  <c r="Y102" i="3"/>
  <c r="AB102" i="3" s="1"/>
  <c r="Y101" i="3"/>
  <c r="AB101" i="3" s="1"/>
  <c r="Y100" i="3"/>
  <c r="AB100" i="3" s="1"/>
  <c r="Y98" i="3"/>
  <c r="AB98" i="3" s="1"/>
  <c r="Y87" i="3"/>
  <c r="AB87" i="3" s="1"/>
  <c r="Y82" i="3"/>
  <c r="AB82" i="3" s="1"/>
  <c r="Y94" i="3"/>
  <c r="AB94" i="3" s="1"/>
  <c r="Y90" i="3"/>
  <c r="AB90" i="3" s="1"/>
  <c r="Y85" i="3"/>
  <c r="AB85" i="3" s="1"/>
  <c r="Y72" i="3"/>
  <c r="AB72" i="3" s="1"/>
  <c r="Y62" i="3"/>
  <c r="AB62" i="3" s="1"/>
  <c r="Y44" i="3"/>
  <c r="AB44" i="3" s="1"/>
  <c r="Y36" i="3"/>
  <c r="AB36" i="3" s="1"/>
  <c r="Y23" i="3"/>
  <c r="AB23" i="3" s="1"/>
  <c r="Y18" i="3"/>
  <c r="AB18" i="3" s="1"/>
  <c r="Y15" i="3"/>
  <c r="AB15" i="3" s="1"/>
  <c r="Y110" i="3"/>
  <c r="AB110" i="3" s="1"/>
  <c r="Y103" i="3"/>
  <c r="AB103" i="3" s="1"/>
  <c r="Y50" i="3"/>
  <c r="AB50" i="3" s="1"/>
  <c r="Y11" i="6" l="1"/>
  <c r="Z11" i="6" s="1"/>
  <c r="Y40" i="6"/>
  <c r="Z40" i="6" s="1"/>
  <c r="Y35" i="6"/>
  <c r="Z35" i="6" s="1"/>
  <c r="Y24" i="6"/>
  <c r="Z24" i="6" s="1"/>
  <c r="Y63" i="6"/>
  <c r="Z63" i="6" s="1"/>
  <c r="Y75" i="6"/>
  <c r="Z75" i="6" s="1"/>
  <c r="Y71" i="6"/>
  <c r="Z71" i="6" s="1"/>
  <c r="Y70" i="6"/>
  <c r="Z70" i="6" s="1"/>
  <c r="Y68" i="6"/>
  <c r="Z68" i="6" s="1"/>
  <c r="Y67" i="6"/>
  <c r="Z67" i="6" s="1"/>
  <c r="Y65" i="6"/>
  <c r="Z65" i="6" s="1"/>
  <c r="Y60" i="6"/>
  <c r="Z60" i="6" s="1"/>
  <c r="Y59" i="6"/>
  <c r="Z59" i="6" s="1"/>
  <c r="Y57" i="6"/>
  <c r="Z57" i="6" s="1"/>
  <c r="Y52" i="6"/>
  <c r="Z52" i="6" s="1"/>
  <c r="AA50" i="6"/>
  <c r="Y44" i="6"/>
  <c r="Z44" i="6" s="1"/>
  <c r="Y43" i="6"/>
  <c r="Z43" i="6" s="1"/>
  <c r="Y42" i="6"/>
  <c r="Z42" i="6" s="1"/>
  <c r="Y37" i="6"/>
  <c r="Z37" i="6" s="1"/>
  <c r="Y34" i="6"/>
  <c r="Z34" i="6" s="1"/>
  <c r="Y33" i="6"/>
  <c r="Z33" i="6" s="1"/>
  <c r="Y30" i="6"/>
  <c r="Z30" i="6" s="1"/>
  <c r="AA27" i="6"/>
  <c r="Y26" i="6"/>
  <c r="Z26" i="6" s="1"/>
  <c r="Y17" i="6"/>
  <c r="Z17" i="6" s="1"/>
  <c r="Y16" i="6"/>
  <c r="Z16" i="6" s="1"/>
  <c r="AB95" i="3"/>
  <c r="AB64" i="3"/>
  <c r="AC113" i="3"/>
  <c r="Z113" i="3"/>
  <c r="AA113" i="3" s="1"/>
  <c r="AC111" i="3"/>
  <c r="Z111" i="3"/>
  <c r="AA111" i="3" s="1"/>
  <c r="Y13" i="6"/>
  <c r="Z13" i="6" s="1"/>
  <c r="Y12" i="6"/>
  <c r="Z12" i="6" s="1"/>
  <c r="Y9" i="6"/>
  <c r="Z9" i="6" s="1"/>
  <c r="Y8" i="6"/>
  <c r="Z8" i="6" s="1"/>
  <c r="Y22" i="6"/>
  <c r="Z22" i="6" s="1"/>
  <c r="Y20" i="6"/>
  <c r="Z20" i="6" s="1"/>
  <c r="Y10" i="6"/>
  <c r="Z10" i="6" s="1"/>
  <c r="Y29" i="6"/>
  <c r="Z29" i="6" s="1"/>
  <c r="Y21" i="6"/>
  <c r="Z21" i="6" s="1"/>
  <c r="Y14" i="6"/>
  <c r="Z14" i="6" s="1"/>
  <c r="Y19" i="6"/>
  <c r="Z19" i="6" s="1"/>
  <c r="Y25" i="6"/>
  <c r="Z25" i="6" s="1"/>
  <c r="AA58" i="6"/>
  <c r="Y55" i="6"/>
  <c r="Z55" i="6" s="1"/>
  <c r="Y76" i="6"/>
  <c r="Z76" i="6" s="1"/>
  <c r="Y62" i="6"/>
  <c r="Z62" i="6" s="1"/>
  <c r="Y61" i="6"/>
  <c r="Z61" i="6" s="1"/>
  <c r="Y32" i="6"/>
  <c r="Z32" i="6" s="1"/>
  <c r="Y23" i="6"/>
  <c r="Z23" i="6" s="1"/>
  <c r="Y18" i="6"/>
  <c r="Z18" i="6" s="1"/>
  <c r="Y66" i="6"/>
  <c r="Z66" i="6" s="1"/>
  <c r="Y51" i="6"/>
  <c r="Z51" i="6" s="1"/>
  <c r="Y49" i="6"/>
  <c r="Z49" i="6" s="1"/>
  <c r="Y54" i="6"/>
  <c r="Z54" i="6" s="1"/>
  <c r="Y53" i="6"/>
  <c r="Z53" i="6" s="1"/>
  <c r="Y48" i="6"/>
  <c r="Z48" i="6" s="1"/>
  <c r="Y64" i="6"/>
  <c r="Z64" i="6" s="1"/>
  <c r="Y56" i="6"/>
  <c r="Z56" i="6" s="1"/>
  <c r="AC8" i="3"/>
  <c r="Z8" i="3"/>
  <c r="AA8" i="3" s="1"/>
  <c r="AB57" i="3"/>
  <c r="AC31" i="3"/>
  <c r="AB99" i="3"/>
  <c r="AB75" i="3"/>
  <c r="AB59" i="3"/>
  <c r="AB67" i="3"/>
  <c r="Z31" i="3"/>
  <c r="AA31" i="3" s="1"/>
  <c r="AB96" i="3"/>
  <c r="AB73" i="3"/>
  <c r="AB63" i="3"/>
  <c r="AB54" i="3"/>
  <c r="AB35" i="3"/>
  <c r="Z106" i="3"/>
  <c r="AA106" i="3" s="1"/>
  <c r="AC106" i="3"/>
  <c r="Z97" i="3"/>
  <c r="AA97" i="3" s="1"/>
  <c r="AC97" i="3"/>
  <c r="Z93" i="3"/>
  <c r="AA93" i="3" s="1"/>
  <c r="AC93" i="3"/>
  <c r="Z70" i="3"/>
  <c r="AA70" i="3" s="1"/>
  <c r="AC70" i="3"/>
  <c r="Z19" i="3"/>
  <c r="AA19" i="3" s="1"/>
  <c r="AC19" i="3"/>
  <c r="Z10" i="3"/>
  <c r="AA10" i="3" s="1"/>
  <c r="AC10" i="3"/>
  <c r="Z9" i="3"/>
  <c r="AA9" i="3" s="1"/>
  <c r="AC9" i="3"/>
  <c r="Z88" i="3"/>
  <c r="AA88" i="3" s="1"/>
  <c r="AC88" i="3"/>
  <c r="Z83" i="3"/>
  <c r="AA83" i="3" s="1"/>
  <c r="AC83" i="3"/>
  <c r="Z79" i="3"/>
  <c r="AA79" i="3" s="1"/>
  <c r="AC79" i="3"/>
  <c r="Z25" i="3"/>
  <c r="AA25" i="3" s="1"/>
  <c r="AC25" i="3"/>
  <c r="Z22" i="3"/>
  <c r="AA22" i="3" s="1"/>
  <c r="AC22" i="3"/>
  <c r="Z80" i="3"/>
  <c r="AA80" i="3" s="1"/>
  <c r="AC80" i="3"/>
  <c r="Z76" i="3"/>
  <c r="AA76" i="3" s="1"/>
  <c r="AC76" i="3"/>
  <c r="Z69" i="3"/>
  <c r="AA69" i="3" s="1"/>
  <c r="AC69" i="3"/>
  <c r="Z53" i="3"/>
  <c r="AA53" i="3" s="1"/>
  <c r="AC53" i="3"/>
  <c r="Z49" i="3"/>
  <c r="AA49" i="3" s="1"/>
  <c r="AC49" i="3"/>
  <c r="AC45" i="3"/>
  <c r="Z45" i="3"/>
  <c r="AA45" i="3" s="1"/>
  <c r="Z43" i="3"/>
  <c r="AA43" i="3" s="1"/>
  <c r="AC43" i="3"/>
  <c r="Z37" i="3"/>
  <c r="AA37" i="3" s="1"/>
  <c r="AC37" i="3"/>
  <c r="Z32" i="3"/>
  <c r="AA32" i="3" s="1"/>
  <c r="AC32" i="3"/>
  <c r="Z29" i="3"/>
  <c r="AA29" i="3" s="1"/>
  <c r="AC29" i="3"/>
  <c r="Z28" i="3"/>
  <c r="AA28" i="3" s="1"/>
  <c r="AC28" i="3"/>
  <c r="AB92" i="3"/>
  <c r="AB74" i="3"/>
  <c r="AB55" i="3"/>
  <c r="AB47" i="3"/>
  <c r="AB60" i="3"/>
  <c r="AB56" i="3"/>
  <c r="AB40" i="3"/>
  <c r="Z52" i="3"/>
  <c r="AA52" i="3" s="1"/>
  <c r="AC52" i="3"/>
  <c r="AB39" i="3"/>
  <c r="AB41" i="3"/>
  <c r="AC42" i="3"/>
  <c r="Z42" i="3"/>
  <c r="AA42" i="3" s="1"/>
  <c r="AC24" i="3"/>
  <c r="Z24" i="3"/>
  <c r="AA24" i="3" s="1"/>
  <c r="AC14" i="3"/>
  <c r="Z14" i="3"/>
  <c r="AA14" i="3" s="1"/>
  <c r="AC13" i="3"/>
  <c r="Z13" i="3"/>
  <c r="AA13" i="3" s="1"/>
  <c r="AC12" i="3"/>
  <c r="Z12" i="3"/>
  <c r="AA12" i="3" s="1"/>
  <c r="AC11" i="3"/>
  <c r="Z11" i="3"/>
  <c r="AA11" i="3" s="1"/>
  <c r="AC78" i="3"/>
  <c r="Z78" i="3"/>
  <c r="AA78" i="3" s="1"/>
  <c r="AC71" i="3"/>
  <c r="Z71" i="3"/>
  <c r="AA71" i="3" s="1"/>
  <c r="AC65" i="3"/>
  <c r="Z65" i="3"/>
  <c r="AA65" i="3" s="1"/>
  <c r="AC61" i="3"/>
  <c r="Z61" i="3"/>
  <c r="AA61" i="3" s="1"/>
  <c r="AC58" i="3"/>
  <c r="Z58" i="3"/>
  <c r="AA58" i="3" s="1"/>
  <c r="Z38" i="3"/>
  <c r="AA38" i="3" s="1"/>
  <c r="AC38" i="3"/>
  <c r="AC33" i="3"/>
  <c r="Z33" i="3"/>
  <c r="AA33" i="3" s="1"/>
  <c r="Z30" i="3"/>
  <c r="AA30" i="3" s="1"/>
  <c r="AC30" i="3"/>
  <c r="AC27" i="3"/>
  <c r="Z27" i="3"/>
  <c r="AA27" i="3" s="1"/>
  <c r="AC26" i="3"/>
  <c r="Z26" i="3"/>
  <c r="AA26" i="3" s="1"/>
  <c r="AC21" i="3"/>
  <c r="Z21" i="3"/>
  <c r="AA21" i="3" s="1"/>
  <c r="AC17" i="3"/>
  <c r="Z17" i="3"/>
  <c r="AA17" i="3" s="1"/>
  <c r="AC16" i="3"/>
  <c r="Z16" i="3"/>
  <c r="AA16" i="3" s="1"/>
  <c r="AC108" i="3"/>
  <c r="Z108" i="3"/>
  <c r="AA108" i="3" s="1"/>
  <c r="AC104" i="3"/>
  <c r="Z104" i="3"/>
  <c r="AA104" i="3" s="1"/>
  <c r="AC102" i="3"/>
  <c r="Z102" i="3"/>
  <c r="AA102" i="3" s="1"/>
  <c r="AC101" i="3"/>
  <c r="Z101" i="3"/>
  <c r="AA101" i="3" s="1"/>
  <c r="AC100" i="3"/>
  <c r="Z100" i="3"/>
  <c r="AA100" i="3" s="1"/>
  <c r="AC98" i="3"/>
  <c r="Z98" i="3"/>
  <c r="AA98" i="3" s="1"/>
  <c r="AC87" i="3"/>
  <c r="Z87" i="3"/>
  <c r="AA87" i="3" s="1"/>
  <c r="AC82" i="3"/>
  <c r="Z82" i="3"/>
  <c r="AA82" i="3" s="1"/>
  <c r="AC94" i="3"/>
  <c r="Z94" i="3"/>
  <c r="AA94" i="3" s="1"/>
  <c r="AC90" i="3"/>
  <c r="Z90" i="3"/>
  <c r="AA90" i="3" s="1"/>
  <c r="AC85" i="3"/>
  <c r="Z85" i="3"/>
  <c r="AA85" i="3" s="1"/>
  <c r="AC72" i="3"/>
  <c r="Z72" i="3"/>
  <c r="AA72" i="3" s="1"/>
  <c r="AC62" i="3"/>
  <c r="Z62" i="3"/>
  <c r="AA62" i="3" s="1"/>
  <c r="AC44" i="3"/>
  <c r="Z44" i="3"/>
  <c r="AA44" i="3" s="1"/>
  <c r="AC36" i="3"/>
  <c r="Z36" i="3"/>
  <c r="AA36" i="3" s="1"/>
  <c r="AC23" i="3"/>
  <c r="Z23" i="3"/>
  <c r="AA23" i="3" s="1"/>
  <c r="AC18" i="3"/>
  <c r="Z18" i="3"/>
  <c r="AA18" i="3" s="1"/>
  <c r="AC15" i="3"/>
  <c r="Z15" i="3"/>
  <c r="AA15" i="3" s="1"/>
  <c r="AC110" i="3"/>
  <c r="Z110" i="3"/>
  <c r="AA110" i="3" s="1"/>
  <c r="AC103" i="3"/>
  <c r="Z103" i="3"/>
  <c r="AA103" i="3" s="1"/>
  <c r="Z50" i="3"/>
  <c r="AA50" i="3" s="1"/>
  <c r="AC50" i="3"/>
  <c r="AA77" i="6" l="1"/>
  <c r="Y58" i="6"/>
  <c r="Z58" i="6" s="1"/>
  <c r="Y50" i="6"/>
  <c r="Z50" i="6" s="1"/>
  <c r="Y27" i="6"/>
  <c r="Z27" i="6" s="1"/>
  <c r="AC73" i="3"/>
  <c r="Z73" i="3"/>
  <c r="AA73" i="3" s="1"/>
  <c r="AC95" i="3"/>
  <c r="Z95" i="3"/>
  <c r="AA95" i="3" s="1"/>
  <c r="AC64" i="3"/>
  <c r="Z64" i="3"/>
  <c r="AA64" i="3" s="1"/>
  <c r="Z41" i="3"/>
  <c r="AA41" i="3" s="1"/>
  <c r="AC41" i="3"/>
  <c r="AC39" i="3"/>
  <c r="Z39" i="3"/>
  <c r="AA39" i="3" s="1"/>
  <c r="AC59" i="3"/>
  <c r="Z59" i="3"/>
  <c r="AA59" i="3" s="1"/>
  <c r="AC67" i="3"/>
  <c r="Z67" i="3"/>
  <c r="AA67" i="3" s="1"/>
  <c r="AC57" i="3"/>
  <c r="Z57" i="3"/>
  <c r="AA57" i="3" s="1"/>
  <c r="Z96" i="3"/>
  <c r="AA96" i="3" s="1"/>
  <c r="AC99" i="3"/>
  <c r="Z99" i="3"/>
  <c r="AA99" i="3" s="1"/>
  <c r="AC75" i="3"/>
  <c r="Z75" i="3"/>
  <c r="AA75" i="3" s="1"/>
  <c r="AC96" i="3"/>
  <c r="AC63" i="3"/>
  <c r="Z63" i="3"/>
  <c r="AA63" i="3" s="1"/>
  <c r="AC54" i="3"/>
  <c r="Z54" i="3"/>
  <c r="AA54" i="3" s="1"/>
  <c r="Z35" i="3"/>
  <c r="AA35" i="3" s="1"/>
  <c r="AC35" i="3"/>
  <c r="AC92" i="3"/>
  <c r="Z92" i="3"/>
  <c r="AA92" i="3" s="1"/>
  <c r="AC74" i="3"/>
  <c r="Z55" i="3"/>
  <c r="AA55" i="3" s="1"/>
  <c r="Z47" i="3"/>
  <c r="AA47" i="3" s="1"/>
  <c r="Z74" i="3"/>
  <c r="AA74" i="3" s="1"/>
  <c r="AC55" i="3"/>
  <c r="AC47" i="3"/>
  <c r="AC60" i="3"/>
  <c r="Z60" i="3"/>
  <c r="AA60" i="3" s="1"/>
  <c r="Z56" i="3"/>
  <c r="AA56" i="3" s="1"/>
  <c r="AC40" i="3"/>
  <c r="AC56" i="3"/>
  <c r="Z40" i="3"/>
  <c r="AA40" i="3" s="1"/>
  <c r="AC11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tc={CC4955AD-B538-4992-89FF-13981585A43B}</author>
  </authors>
  <commentList>
    <comment ref="E47" authorId="0" shapeId="0" xr:uid="{CC4955AD-B538-4992-89FF-13981585A43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adiciona 2 total 3 </t>
      </text>
    </comment>
  </commentList>
</comments>
</file>

<file path=xl/sharedStrings.xml><?xml version="1.0" encoding="utf-8"?>
<sst xmlns="http://schemas.openxmlformats.org/spreadsheetml/2006/main" count="759" uniqueCount="289">
  <si>
    <t>ITEM</t>
  </si>
  <si>
    <t>DESCRIPCIÓN / ESPECIFICACIÓN TÉCNICA</t>
  </si>
  <si>
    <t>UNIDAD DE MEDIDA</t>
  </si>
  <si>
    <t xml:space="preserve">TOTAL </t>
  </si>
  <si>
    <t xml:space="preserve">ELEMENTO Y/O PRODUCTO </t>
  </si>
  <si>
    <t>ALCALDIA LOCAL DE  CIUDAD  BOLIVAR</t>
  </si>
  <si>
    <t>OBJETO: PRESTAR  DE MANERA INTEGRAL LOS  SERVICIOS DE MANTENIMIENTO PREVENTIVO, CORRECTIVO Y BOLSA DE REPUESTOS PARA LOS ELEMENTOS TECNOLÓGICOS Y ELECTRÓNICOS DE LA ALCALDIA LOCAL DE CIUDAD BOLIVAR Y SUS DIFERENTES SEDES, PAR ALA VIGENCIA 2026.</t>
  </si>
  <si>
    <t>unidad</t>
  </si>
  <si>
    <t>EQUIPOS DE COMPUTO DE ESCRITORIO</t>
  </si>
  <si>
    <t>IMPRESORAS</t>
  </si>
  <si>
    <t>ESCANER</t>
  </si>
  <si>
    <t>SERVIDORES</t>
  </si>
  <si>
    <t>SWITCH</t>
  </si>
  <si>
    <t>FIREWALL</t>
  </si>
  <si>
    <t>UPS</t>
  </si>
  <si>
    <t>REGULADOR DE VOLTAJE</t>
  </si>
  <si>
    <t>VIDEO BEAMS</t>
  </si>
  <si>
    <t>VIDEO WALL</t>
  </si>
  <si>
    <t>DRONE</t>
  </si>
  <si>
    <t>SISTEMA DE AUDIO</t>
  </si>
  <si>
    <t>POLY</t>
  </si>
  <si>
    <t>CONTROL DE ACCESO</t>
  </si>
  <si>
    <t>CARGADORES DE PORTATILES PARA LENOVO, DELL, HP</t>
  </si>
  <si>
    <t>ADAPTADORES SATA A USB</t>
  </si>
  <si>
    <t>TARJETA PRINCIPAL TORNIQUETE</t>
  </si>
  <si>
    <t>BATERIAS 12V 55AH</t>
  </si>
  <si>
    <t>BATERIAS 12V 9AH</t>
  </si>
  <si>
    <t>MEMORIA DDR4 8GB LAPTOP 3200 MHZ</t>
  </si>
  <si>
    <t>MEMORIA DDR4 16GB LAPTOP 3200 MHZ</t>
  </si>
  <si>
    <t>HS SATA SSD 256 GB SOLIDO</t>
  </si>
  <si>
    <t>HS SATA SSD 480 GB SOLIDO</t>
  </si>
  <si>
    <t>HS SATA SSD 512 GB SOLIDO</t>
  </si>
  <si>
    <t>DISCO EXTERNO SSD 1 TB</t>
  </si>
  <si>
    <t>DISCO EXTERNO SSD 2 TB</t>
  </si>
  <si>
    <t>CABLE HDMI 1 METRO PLANO</t>
  </si>
  <si>
    <t>CABLE HDMI 3 METROS PLANO</t>
  </si>
  <si>
    <t>CABLE HDMI 5 METROS MALLADO</t>
  </si>
  <si>
    <t>CABLE HDMI 10 METROS MALLADO</t>
  </si>
  <si>
    <t>MONITOR 24" RESOLUCION 1920 x 1080 FLICKER FREE ANTIREFLEJO</t>
  </si>
  <si>
    <t>BOLSA DE REPUESTOS</t>
  </si>
  <si>
    <t>TOTEMS (PANTALLA DIGITAL)</t>
  </si>
  <si>
    <t>KIT DE RODILLOS ESCANNER KODAK i2600 ORIGINAL</t>
  </si>
  <si>
    <t>EQUIPO DE COMPUTO ESCRITORIO</t>
  </si>
  <si>
    <t>EQUIPO PORTATILES</t>
  </si>
  <si>
    <r>
      <rPr>
        <b/>
        <sz val="11"/>
        <color theme="1"/>
        <rFont val="Garamond"/>
        <family val="1"/>
      </rPr>
      <t>MAGNEERNIC 1 KVAÇ:Mantenimiento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Batería</t>
    </r>
    <r>
      <rPr>
        <sz val="11"/>
        <color theme="1"/>
        <rFont val="Garamond"/>
        <family val="1"/>
      </rPr>
      <t xml:space="preserve">s: Medición de voltaje, resistencia interna, limpieza de terminales, ajuste de conexiones y simulación de carga.Pruebas Operativas: Simulación de fallos de energía (corte de energía real) para verificar la transferencia al modo batería, medición de voltajes y frecuencia de entrada/salida.
</t>
    </r>
    <r>
      <rPr>
        <b/>
        <sz val="11"/>
        <color theme="1"/>
        <rFont val="Garamond"/>
        <family val="1"/>
      </rPr>
      <t>Ajustes Mecánicos y Conexion</t>
    </r>
    <r>
      <rPr>
        <sz val="11"/>
        <color theme="1"/>
        <rFont val="Garamond"/>
        <family val="1"/>
      </rPr>
      <t xml:space="preserve">es: Revisión y ajuste de terminales eléctricos para evitar puntos calientes.
Revisión del Sistema de Ventilación: Comprobación de ventiladores internos para garantizar la correcta refrigeración </t>
    </r>
  </si>
  <si>
    <r>
      <rPr>
        <b/>
        <sz val="11"/>
        <color theme="1"/>
        <rFont val="Garamond"/>
        <family val="1"/>
      </rPr>
      <t>STAGE BOX PRESONUS PARA STLIVE SERIE III NSB 16.8 Cajetín de escenario 16x8 con red AVB</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Eliminar polvo de micrófonos, altavoces, racks y ventilaciones de equipos amplificador.
</t>
    </r>
    <r>
      <rPr>
        <b/>
        <sz val="11"/>
        <color theme="1"/>
        <rFont val="Garamond"/>
        <family val="1"/>
      </rPr>
      <t>Revisión de Conexiones: I</t>
    </r>
    <r>
      <rPr>
        <sz val="11"/>
        <color theme="1"/>
        <rFont val="Garamond"/>
        <family val="1"/>
      </rPr>
      <t xml:space="preserve">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t>
    </r>
    <r>
      <rPr>
        <b/>
        <sz val="11"/>
        <color theme="1"/>
        <rFont val="Garamond"/>
        <family val="1"/>
      </rPr>
      <t>Pruebas de Funcionamiento (Testeo</t>
    </r>
    <r>
      <rPr>
        <sz val="11"/>
        <color theme="1"/>
        <rFont val="Garamond"/>
        <family val="1"/>
      </rPr>
      <t>): Comprobar la calidad de audio (eco, volumen, claridad) mediante llamadas de prueba.
C</t>
    </r>
    <r>
      <rPr>
        <b/>
        <sz val="11"/>
        <color theme="1"/>
        <rFont val="Garamond"/>
        <family val="1"/>
      </rPr>
      <t>alibración y Ajustes</t>
    </r>
    <r>
      <rPr>
        <sz val="11"/>
        <color theme="1"/>
        <rFont val="Garamond"/>
        <family val="1"/>
      </rPr>
      <t>: Verificar los niveles de ganancia en micrófonos y la configuración de cancelación de eco en el procesador de señales</t>
    </r>
  </si>
  <si>
    <r>
      <rPr>
        <b/>
        <sz val="11"/>
        <color theme="1"/>
        <rFont val="Garamond"/>
        <family val="1"/>
      </rPr>
      <t>QSC :GXD8 4.800W CON DSP: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</si>
  <si>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Microfono Cuello de Ganso Shure MX-412D/C - Micrófono condensador cuello de ganso estándar MX412</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</si>
  <si>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Amplificador Yamaki :Matriz 480t Mkii: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</si>
  <si>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TP LINK :TL-SG100SP 5-Port Gigabit Desktop Switch with 4-Port PoE+:</t>
    </r>
    <r>
      <rPr>
        <sz val="11"/>
        <color theme="1"/>
        <rFont val="Garamond"/>
        <family val="1"/>
      </rPr>
      <t xml:space="preserve"> </t>
    </r>
    <r>
      <rPr>
        <b/>
        <sz val="11"/>
        <color theme="1"/>
        <rFont val="Garamond"/>
        <family val="1"/>
      </rPr>
      <t>Mantenimiento Preventivo:</t>
    </r>
    <r>
      <rPr>
        <sz val="11"/>
        <color theme="1"/>
        <rFont val="Garamond"/>
        <family val="1"/>
      </rPr>
      <t xml:space="preserve"> </t>
    </r>
    <r>
      <rPr>
        <b/>
        <sz val="11"/>
        <color theme="1"/>
        <rFont val="Garamond"/>
        <family val="1"/>
      </rPr>
      <t>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</si>
  <si>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 xml:space="preserve"> Creston DSP-1283 Procesador de señal digital Crestron Avi 12x8 con Dant, audio USB, AEC e interfaz de audioconferencia: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</si>
  <si>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DSP-1281 Crestron Avi 12x8 Digital Signal Processor w/Dante: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 xml:space="preserve">Actualización de Firmware/Software: </t>
    </r>
    <r>
      <rPr>
        <sz val="11"/>
        <color theme="1"/>
        <rFont val="Garamond"/>
        <family val="1"/>
      </rPr>
      <t>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</si>
  <si>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Revolabs ELITEMIC-GN6: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</si>
  <si>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t xml:space="preserve"> </t>
    </r>
    <r>
      <rPr>
        <b/>
        <sz val="11"/>
        <color theme="1"/>
        <rFont val="Garamond"/>
        <family val="1"/>
      </rPr>
      <t xml:space="preserve"> Revolabs :Mantenimiento Preventivo: </t>
    </r>
    <r>
      <rPr>
        <sz val="11"/>
        <color theme="1"/>
        <rFont val="Garamond"/>
        <family val="1"/>
      </rPr>
      <t xml:space="preserve">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</si>
  <si>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DJI :MAVIC AIR :Mantenimiento Preventivo</t>
    </r>
    <r>
      <rPr>
        <sz val="11"/>
        <color theme="1"/>
        <rFont val="Garamond"/>
        <family val="1"/>
      </rPr>
      <t xml:space="preserve">: Inspección de Hélices: Antes y después de cada vuelo, verifique grietas, deformaciones o arañazos. Cambie las hélices si nota algún defecto.
</t>
    </r>
    <r>
      <rPr>
        <b/>
        <sz val="11"/>
        <color theme="1"/>
        <rFont val="Garamond"/>
        <family val="1"/>
      </rPr>
      <t>Limpieza de Motores y Cuerpo</t>
    </r>
    <r>
      <rPr>
        <sz val="11"/>
        <color theme="1"/>
        <rFont val="Garamond"/>
        <family val="1"/>
      </rPr>
      <t xml:space="preserve">: Use aire comprimido para eliminar polvo, arena o hierba de los motores y el cuerpo del dron.
</t>
    </r>
    <r>
      <rPr>
        <b/>
        <sz val="11"/>
        <color theme="1"/>
        <rFont val="Garamond"/>
        <family val="1"/>
      </rPr>
      <t>Limpieza de Sensores</t>
    </r>
    <r>
      <rPr>
        <sz val="11"/>
        <color theme="1"/>
        <rFont val="Garamond"/>
        <family val="1"/>
      </rPr>
      <t xml:space="preserve">: Limpie los sensores visuales y la cámara.
Calibración (IMU/Brújula): Calibre la brújula y la IMU.
Baterías: Verificar bateria de la aeronave.
Gimbal y Cámara: Limpiar y verificar </t>
    </r>
  </si>
  <si>
    <r>
      <t>Polycom POLY STUDIO X50</t>
    </r>
    <r>
      <rPr>
        <sz val="11"/>
        <color theme="1"/>
        <rFont val="Garamond"/>
        <family val="1"/>
      </rPr>
      <t>:Limpieza de Componentes Cámara: Limpie la lente. 
Unidad Principal y Micrófonos: Limpie el polvo de la unidad y de los micrófonos de mesa (IP o USB) para asegurar una captación de audio clara
 Revisión de Conexiones Físicas Cables HDMI y USB: Verificar la conexion y estado de los cables de las pantallas y de la cámara.
Conexiones de Red (RJ45): Asegure que el sistema esté bien conectado a la red</t>
    </r>
  </si>
  <si>
    <r>
      <rPr>
        <b/>
        <sz val="11"/>
        <color rgb="FF000000"/>
        <rFont val="Garamond"/>
        <family val="1"/>
      </rPr>
      <t>COMPUMAX 3041 AMD Ryzen 3 2200G with Radeon Vega Graphics@ 3.50GHz - RAM 16 GB - DD 256 GB:                                                                               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</si>
  <si>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HP COMPAQ Intel® Core™ i3 CPU  550  @  3,20GHz - RAM 4 GB - DD 512 GB: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</si>
  <si>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theme="1"/>
        <rFont val="Garamond"/>
        <family val="1"/>
      </rPr>
      <t>LG Video Wall 55LV35A-5B:Mantenimiento Preventivo</t>
    </r>
    <r>
      <rPr>
        <sz val="11"/>
        <color theme="1"/>
        <rFont val="Garamond"/>
        <family val="1"/>
      </rPr>
      <t xml:space="preserve">: </t>
    </r>
    <r>
      <rPr>
        <b/>
        <sz val="11"/>
        <color theme="1"/>
        <rFont val="Garamond"/>
        <family val="1"/>
      </rPr>
      <t>Limpieza Física:</t>
    </r>
    <r>
      <rPr>
        <sz val="11"/>
        <color theme="1"/>
        <rFont val="Garamond"/>
        <family val="1"/>
      </rPr>
      <t xml:space="preserve"> Remover polvo de las pantallas y módulos LED y asegurar una visualización clara.
Calibración de Imagen: Ajustar brillo, contraste y color para mantener la uniformidad entre todas las pantallas y corregir variaciones con el tiempo.
</t>
    </r>
    <r>
      <rPr>
        <b/>
        <sz val="11"/>
        <color theme="1"/>
        <rFont val="Garamond"/>
        <family val="1"/>
      </rPr>
      <t>Revisión de Conexiones:</t>
    </r>
    <r>
      <rPr>
        <sz val="11"/>
        <color theme="1"/>
        <rFont val="Garamond"/>
        <family val="1"/>
      </rPr>
      <t xml:space="preserve"> Inspeccionar cables de datos y energía para evitar cortes inesperados o fallos de conexión.
A</t>
    </r>
    <r>
      <rPr>
        <b/>
        <sz val="11"/>
        <color theme="1"/>
        <rFont val="Garamond"/>
        <family val="1"/>
      </rPr>
      <t>ctualización de Software/Firmware</t>
    </r>
    <r>
      <rPr>
        <sz val="11"/>
        <color theme="1"/>
        <rFont val="Garamond"/>
        <family val="1"/>
      </rPr>
      <t xml:space="preserve">: Asegurar que los controladores y pantallas tengan la última versión para optimizar el rendimiento.
</t>
    </r>
    <r>
      <rPr>
        <b/>
        <sz val="11"/>
        <color theme="1"/>
        <rFont val="Garamond"/>
        <family val="1"/>
      </rPr>
      <t>Control Ambiental:</t>
    </r>
    <r>
      <rPr>
        <sz val="11"/>
        <color theme="1"/>
        <rFont val="Garamond"/>
        <family val="1"/>
      </rPr>
      <t xml:space="preserve"> Verificar la temperatura y limpieza de los ventiladores para evitar el desgaste prematuro por calor.
</t>
    </r>
    <r>
      <rPr>
        <b/>
        <sz val="11"/>
        <color theme="1"/>
        <rFont val="Garamond"/>
        <family val="1"/>
      </rPr>
      <t>Diagnóstico</t>
    </r>
    <r>
      <rPr>
        <sz val="11"/>
        <color theme="1"/>
        <rFont val="Garamond"/>
        <family val="1"/>
      </rPr>
      <t>: Ejecutar pruebas de patrones para detectar píxeles muertos o fallos en los módulos LED.</t>
    </r>
  </si>
  <si>
    <r>
      <rPr>
        <b/>
        <sz val="11"/>
        <color theme="1"/>
        <rFont val="Garamond"/>
        <family val="1"/>
      </rPr>
      <t>Samsung :Video Wall UDE-B Serie 55":Mantenimiento Preventivo:</t>
    </r>
    <r>
      <rPr>
        <sz val="11"/>
        <color theme="1"/>
        <rFont val="Garamond"/>
        <family val="1"/>
      </rPr>
      <t xml:space="preserve"> Limpieza Física: Remover polvo de las pantallas y módulos LED y asegurar una visualización clara.
Calibración de Imagen: Ajustar brillo, contraste y color para mantener la uniformidad entre todas las pantallas y corregir variaciones con el tiempo.
</t>
    </r>
    <r>
      <rPr>
        <b/>
        <sz val="11"/>
        <color theme="1"/>
        <rFont val="Garamond"/>
        <family val="1"/>
      </rPr>
      <t>Revisión de Conexiones</t>
    </r>
    <r>
      <rPr>
        <sz val="11"/>
        <color theme="1"/>
        <rFont val="Garamond"/>
        <family val="1"/>
      </rPr>
      <t xml:space="preserve">: Inspeccionar cables de datos y energía para evitar cortes inesperados o fallos de conexión.
Actualización de Software/Firmware: Asegurar que los controladores y pantallas tengan la última versión para optimizar el rendimiento.
Control Ambiental: Verificar la temperatura y limpieza de los ventiladores para evitar el desgaste prematuro por calor.
</t>
    </r>
    <r>
      <rPr>
        <b/>
        <sz val="11"/>
        <color theme="1"/>
        <rFont val="Garamond"/>
        <family val="1"/>
      </rPr>
      <t>Diagnóstico</t>
    </r>
    <r>
      <rPr>
        <sz val="11"/>
        <color theme="1"/>
        <rFont val="Garamond"/>
        <family val="1"/>
      </rPr>
      <t>: Ejecutar pruebas de patrones para detectar píxeles muertos o fallos en los módulos LED.</t>
    </r>
  </si>
  <si>
    <r>
      <rPr>
        <b/>
        <sz val="11"/>
        <color theme="1"/>
        <rFont val="Garamond"/>
        <family val="1"/>
      </rPr>
      <t>LG</t>
    </r>
    <r>
      <rPr>
        <sz val="11"/>
        <color theme="1"/>
        <rFont val="Garamond"/>
        <family val="1"/>
      </rPr>
      <t xml:space="preserve">: </t>
    </r>
    <r>
      <rPr>
        <b/>
        <sz val="11"/>
        <color theme="1"/>
        <rFont val="Garamond"/>
        <family val="1"/>
      </rPr>
      <t>Mantenimiento Preventivo:</t>
    </r>
    <r>
      <rPr>
        <sz val="11"/>
        <color theme="1"/>
        <rFont val="Garamond"/>
        <family val="1"/>
      </rPr>
      <t xml:space="preserve"> Limpieza de Polvo: Usar aire comprimido, sopladora y brocha para eliminar polvo en ventiladores, fuente de poder y componentes internos.
</t>
    </r>
    <r>
      <rPr>
        <b/>
        <sz val="11"/>
        <color theme="1"/>
        <rFont val="Garamond"/>
        <family val="1"/>
      </rPr>
      <t>Limpieza de Componentes</t>
    </r>
    <r>
      <rPr>
        <sz val="11"/>
        <color theme="1"/>
        <rFont val="Garamond"/>
        <family val="1"/>
      </rPr>
      <t xml:space="preserve">: Limpiar tarjetas (RAM/gráfica) y placa base con aire comprimido. 
Limpiar monitor, teclado y mouse con alcohol isopropílico.
Pasta Térmica: Cambiar la pasta térmica del procesador al menos una vez al año para evitar sobrecalentamiento
</t>
    </r>
    <r>
      <rPr>
        <b/>
        <sz val="11"/>
        <color theme="1"/>
        <rFont val="Garamond"/>
        <family val="1"/>
      </rPr>
      <t>Componentes Técnicos y Electrónicos</t>
    </r>
    <r>
      <rPr>
        <sz val="11"/>
        <color theme="1"/>
        <rFont val="Garamond"/>
        <family val="1"/>
      </rPr>
      <t xml:space="preserve">: Limpieza de ventiladores y filtros: Esencial para prevenir el sobrecalentamiento de los componentes internos.Revisión de conexiones eléctricas: Inspección de cables, tomas de corriente y puntos de conexión para evitar cortocircuitos o fallos de energía.Calibración de sensores: Ajuste de sensores táctiles, de movimiento o ambientales para asegurar su precisión.Verificación de sistemas de comunicación: Pruebas de conectividad (Wi-Fi, Ethernet, 4G/5G) y, en el caso de tótems de seguridad, pruebas del botón de pánico y sistemas de audio/video con el centro de monitoreo.Actualización de Software/Firmware: Gestión de parches de seguridad y actualización del contenido o del sistema operativo
</t>
    </r>
    <r>
      <rPr>
        <b/>
        <sz val="11"/>
        <color theme="1"/>
        <rFont val="Garamond"/>
        <family val="1"/>
      </rPr>
      <t>Componentes Estructurales y Físicos Limpieza de la estructura</t>
    </r>
    <r>
      <rPr>
        <sz val="11"/>
        <color theme="1"/>
        <rFont val="Garamond"/>
        <family val="1"/>
      </rPr>
      <t>: Remoción de suciedad, grafitis o elementos que afecten la estética o el funcionamiento.Inspección de la carcasa: Revisión de sellos, puertas, cerraduras y tornillería para asegurar la integridad física contra el vandalismo o el clima.
Limpieza de pantallas: Limpieza del vidrio o policarbonato protector para garantizar la visibilidad.
 Limpieza y Optimización del DispositivoBorrado de Caché: Limpiar la caché de la aplicación para evitar errores de carga y mejorar la velocidad.Liberación de Espacio: Asegurarse de que el dispositivo tenga espacio libre, ya que la falta de memoria puede causar bloqueos en la App.</t>
    </r>
  </si>
  <si>
    <r>
      <rPr>
        <b/>
        <sz val="11"/>
        <color theme="1"/>
        <rFont val="Garamond"/>
        <family val="1"/>
      </rPr>
      <t xml:space="preserve"> RICOH REGULADOR DE VOLTAJE PJWXL4540</t>
    </r>
    <r>
      <rPr>
        <sz val="11"/>
        <color theme="1"/>
        <rFont val="Garamond"/>
        <family val="1"/>
      </rPr>
      <t>:Mantenimiento Preventivo: Limpieza del filtro de aire: Retirar y limpiar o cambiar el filtro.
Limpieza del lente: Utilizar productos adecuados (como alcohol isopropílico y paños suaves) para no rayar la óptica.
Limpieza interna y de ventiladores: Remover el polvo acumulado en los ventiladores y componentes internos.</t>
    </r>
  </si>
  <si>
    <r>
      <rPr>
        <b/>
        <sz val="11"/>
        <color theme="1"/>
        <rFont val="Garamond"/>
        <family val="1"/>
      </rPr>
      <t>EPSON POWER LITE 108</t>
    </r>
    <r>
      <rPr>
        <sz val="11"/>
        <color theme="1"/>
        <rFont val="Garamond"/>
        <family val="1"/>
      </rPr>
      <t>:Mantenimiento Preventivo: Limpieza del filtro de aire: Retirar y limpiar o cambiar el filtro.
Limpieza del lente: Utilizar productos adecuados (como alcohol isopropílico y paños suaves) para no rayar la óptica.
Limpieza interna y de ventiladores: Remover el polvo acumulado en los ventiladores y componentes internos.
Revisión y limpieza de la lámpara: Verificar el estado de la lámpara y limpiar la zona circundante.
Calibración y actualización: Ajustar la convergencia de colores y, si es necesario, actualizar el software.
Revisión de cableado: Verificar que los cables de alimentación y video no tengan daños.</t>
    </r>
  </si>
  <si>
    <r>
      <rPr>
        <b/>
        <sz val="11"/>
        <color rgb="FF000000"/>
        <rFont val="Garamond"/>
        <family val="1"/>
      </rPr>
      <t>KENZOR 12KVA:Mantenimiento preventivo:</t>
    </r>
    <r>
      <rPr>
        <sz val="11"/>
        <color rgb="FF000000"/>
        <rFont val="Garamond"/>
        <family val="1"/>
      </rPr>
      <t xml:space="preserve"> Limpieza profunda: Eliminar el polvo y la suciedad acumulada, en las ventilaciones, utilizando aire comprimido o una aspiradora.
</t>
    </r>
    <r>
      <rPr>
        <b/>
        <sz val="11"/>
        <color rgb="FF000000"/>
        <rFont val="Garamond"/>
        <family val="1"/>
      </rPr>
      <t>Inspección y apriete de conexiones</t>
    </r>
    <r>
      <rPr>
        <sz val="11"/>
        <color rgb="FF000000"/>
        <rFont val="Garamond"/>
        <family val="1"/>
      </rPr>
      <t xml:space="preserve">: Revisar que todos los bornes, terminales de entrada/salida y conexiones internas estén firmes para evitar arcos eléctricos.
Mediciones eléctricas: Utilizar un multímetro para verificar que el voltaje de salida se mantenga dentro de los límites seguros.
</t>
    </r>
    <r>
      <rPr>
        <b/>
        <sz val="11"/>
        <color rgb="FF000000"/>
        <rFont val="Garamond"/>
        <family val="1"/>
      </rPr>
      <t>Revisión física</t>
    </r>
    <r>
      <rPr>
        <sz val="11"/>
        <color rgb="FF000000"/>
        <rFont val="Garamond"/>
        <family val="1"/>
      </rPr>
      <t xml:space="preserve">: Inspeccionar en busca de corrosión, daños en los cables o componentes electrónicos quemados.
</t>
    </r>
    <r>
      <rPr>
        <b/>
        <sz val="11"/>
        <color rgb="FF000000"/>
        <rFont val="Garamond"/>
        <family val="1"/>
      </rPr>
      <t>Verificación de ventilación:</t>
    </r>
    <r>
      <rPr>
        <sz val="11"/>
        <color rgb="FF000000"/>
        <rFont val="Garamond"/>
        <family val="1"/>
      </rPr>
      <t xml:space="preserve"> Asegurar que el equipo tenga espacio libre a su alrededor para una correcta disipación de calor</t>
    </r>
  </si>
  <si>
    <r>
      <rPr>
        <b/>
        <sz val="11"/>
        <color rgb="FF000000"/>
        <rFont val="Garamond"/>
        <family val="1"/>
      </rPr>
      <t>NEWLINE 10KVA</t>
    </r>
    <r>
      <rPr>
        <sz val="11"/>
        <color rgb="FF000000"/>
        <rFont val="Garamond"/>
        <family val="1"/>
      </rPr>
      <t xml:space="preserve">: </t>
    </r>
    <r>
      <rPr>
        <b/>
        <sz val="11"/>
        <color rgb="FF000000"/>
        <rFont val="Garamond"/>
        <family val="1"/>
      </rPr>
      <t>Mantenimiento preventivo:</t>
    </r>
    <r>
      <rPr>
        <sz val="11"/>
        <color rgb="FF000000"/>
        <rFont val="Garamond"/>
        <family val="1"/>
      </rPr>
      <t xml:space="preserve"> Limpieza profunda: Eliminar el polvo y la suciedad acumulada, en las ventilaciones, utilizando aire comprimido o una aspiradora.
</t>
    </r>
    <r>
      <rPr>
        <b/>
        <sz val="11"/>
        <color rgb="FF000000"/>
        <rFont val="Garamond"/>
        <family val="1"/>
      </rPr>
      <t>Inspección y apriete de conexiones</t>
    </r>
    <r>
      <rPr>
        <sz val="11"/>
        <color rgb="FF000000"/>
        <rFont val="Garamond"/>
        <family val="1"/>
      </rPr>
      <t xml:space="preserve">: Revisar que todos los bornes, terminales de entrada/salida y conexiones internas estén firmes para evitar arcos eléctricos.
Mediciones eléctricas: Utilizar un multímetro para verificar que el voltaje de salida se mantenga dentro de los límites seguros.
</t>
    </r>
    <r>
      <rPr>
        <b/>
        <sz val="11"/>
        <color rgb="FF000000"/>
        <rFont val="Garamond"/>
        <family val="1"/>
      </rPr>
      <t>Revisión física</t>
    </r>
    <r>
      <rPr>
        <sz val="11"/>
        <color rgb="FF000000"/>
        <rFont val="Garamond"/>
        <family val="1"/>
      </rPr>
      <t>: Inspeccionar en busca de corrosión, daños en los cables o componentes electrónicos quemados.</t>
    </r>
  </si>
  <si>
    <r>
      <rPr>
        <b/>
        <sz val="11"/>
        <color theme="1"/>
        <rFont val="Garamond"/>
        <family val="1"/>
      </rPr>
      <t>MAGNEERNIC 8 KVA:Mantenimiento preventivo</t>
    </r>
    <r>
      <rPr>
        <sz val="11"/>
        <color theme="1"/>
        <rFont val="Garamond"/>
        <family val="1"/>
      </rPr>
      <t xml:space="preserve">: Limpieza profunda: Eliminar el polvo y la suciedad acumulada, en las ventilaciones, utilizando aire comprimido o una aspiradora.
</t>
    </r>
    <r>
      <rPr>
        <b/>
        <sz val="11"/>
        <color theme="1"/>
        <rFont val="Garamond"/>
        <family val="1"/>
      </rPr>
      <t>Inspección y apriete de conexiones</t>
    </r>
    <r>
      <rPr>
        <sz val="11"/>
        <color theme="1"/>
        <rFont val="Garamond"/>
        <family val="1"/>
      </rPr>
      <t xml:space="preserve">: Revisar que todos los bornes, terminales de entrada/salida y conexiones internas estén firmes para evitar arcos eléctricos.
</t>
    </r>
    <r>
      <rPr>
        <b/>
        <sz val="11"/>
        <color theme="1"/>
        <rFont val="Garamond"/>
        <family val="1"/>
      </rPr>
      <t>Mediciones eléctricas</t>
    </r>
    <r>
      <rPr>
        <sz val="11"/>
        <color theme="1"/>
        <rFont val="Garamond"/>
        <family val="1"/>
      </rPr>
      <t xml:space="preserve">: Utilizar un multímetro para verificar que el voltaje de salida se mantenga dentro de los límites seguros.
</t>
    </r>
    <r>
      <rPr>
        <b/>
        <sz val="11"/>
        <color theme="1"/>
        <rFont val="Garamond"/>
        <family val="1"/>
      </rPr>
      <t xml:space="preserve">Revisión física: </t>
    </r>
    <r>
      <rPr>
        <sz val="11"/>
        <color theme="1"/>
        <rFont val="Garamond"/>
        <family val="1"/>
      </rPr>
      <t xml:space="preserve">Inspeccionar en busca de corrosión, daños en los cables o </t>
    </r>
    <r>
      <rPr>
        <b/>
        <sz val="11"/>
        <color theme="1"/>
        <rFont val="Garamond"/>
        <family val="1"/>
      </rPr>
      <t>componentes electrónicos quemados.
Verificación de ventilació</t>
    </r>
    <r>
      <rPr>
        <sz val="11"/>
        <color theme="1"/>
        <rFont val="Garamond"/>
        <family val="1"/>
      </rPr>
      <t>n: Asegurar que el equipo tenga espacio libre a su alrededor para una correcta disipación de calor</t>
    </r>
  </si>
  <si>
    <r>
      <rPr>
        <b/>
        <sz val="11"/>
        <color theme="1"/>
        <rFont val="Garamond"/>
        <family val="1"/>
      </rPr>
      <t>POWEST 40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 xml:space="preserve">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t>
    </r>
    <r>
      <rPr>
        <b/>
        <sz val="11"/>
        <color theme="1"/>
        <rFont val="Garamond"/>
        <family val="1"/>
      </rPr>
      <t>Ajustes Mecánicos y Conexione</t>
    </r>
    <r>
      <rPr>
        <sz val="11"/>
        <color theme="1"/>
        <rFont val="Garamond"/>
        <family val="1"/>
      </rPr>
      <t xml:space="preserve">s: Revisión y ajuste de terminales eléctricos para evitar puntos calientes.
</t>
    </r>
    <r>
      <rPr>
        <b/>
        <sz val="11"/>
        <color theme="1"/>
        <rFont val="Garamond"/>
        <family val="1"/>
      </rPr>
      <t xml:space="preserve">Revisión del Sistema de Ventilación: </t>
    </r>
    <r>
      <rPr>
        <sz val="11"/>
        <color theme="1"/>
        <rFont val="Garamond"/>
        <family val="1"/>
      </rPr>
      <t>Comprobación de ventiladores internos para garantizar la correcta refrigeración.</t>
    </r>
  </si>
  <si>
    <r>
      <rPr>
        <b/>
        <sz val="11"/>
        <color theme="1"/>
        <rFont val="Garamond"/>
        <family val="1"/>
      </rPr>
      <t>MTEK 10 KVA:Mantenimiento Preventivo:Inspección Física y Limpieza:</t>
    </r>
    <r>
      <rPr>
        <sz val="11"/>
        <color theme="1"/>
        <rFont val="Garamond"/>
        <family val="1"/>
      </rPr>
      <t xml:space="preserve">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as: Medición de voltaje, resistencia interna, limpieza de terminales, ajuste de conexiones y simulación de carga</t>
    </r>
  </si>
  <si>
    <r>
      <rPr>
        <b/>
        <sz val="11"/>
        <color theme="1"/>
        <rFont val="Garamond"/>
        <family val="1"/>
      </rPr>
      <t>INFOSEC X2 1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Baterías</t>
    </r>
    <r>
      <rPr>
        <sz val="11"/>
        <color theme="1"/>
        <rFont val="Garamond"/>
        <family val="1"/>
      </rPr>
      <t xml:space="preserve">: Medición de voltaje, resistencia interna, limpieza de terminales, ajuste de conexiones y simulación de carga. 
</t>
    </r>
    <r>
      <rPr>
        <b/>
        <sz val="11"/>
        <color theme="1"/>
        <rFont val="Garamond"/>
        <family val="1"/>
      </rPr>
      <t>Pruebas Operativas:</t>
    </r>
    <r>
      <rPr>
        <sz val="11"/>
        <color theme="1"/>
        <rFont val="Garamond"/>
        <family val="1"/>
      </rPr>
      <t xml:space="preserve"> Simulación de fallos de energía (corte de energía real) para verificar la transferencia al modo batería, medición de voltajes y frecuencia de entrada/salida.
</t>
    </r>
    <r>
      <rPr>
        <b/>
        <sz val="11"/>
        <color theme="1"/>
        <rFont val="Garamond"/>
        <family val="1"/>
      </rPr>
      <t>Ajustes Mecánicos y Conexiones:</t>
    </r>
    <r>
      <rPr>
        <sz val="11"/>
        <color theme="1"/>
        <rFont val="Garamond"/>
        <family val="1"/>
      </rPr>
      <t xml:space="preserve"> Revisión y ajuste de terminales eléctricos para evitar puntos calientes.
Revisión del Sistema de Ventilación: Comprobación de ventiladores internos para garantizar la correcta refrigeración.</t>
    </r>
  </si>
  <si>
    <r>
      <rPr>
        <b/>
        <sz val="11"/>
        <color theme="1"/>
        <rFont val="Garamond"/>
        <family val="1"/>
      </rPr>
      <t>CDP 1 KVA:</t>
    </r>
    <r>
      <rPr>
        <sz val="11"/>
        <color theme="1"/>
        <rFont val="Garamond"/>
        <family val="1"/>
      </rPr>
      <t xml:space="preserve">
</t>
    </r>
    <r>
      <rPr>
        <b/>
        <sz val="11"/>
        <color theme="1"/>
        <rFont val="Garamond"/>
        <family val="1"/>
      </rPr>
      <t>Pruebas Operat</t>
    </r>
    <r>
      <rPr>
        <sz val="11"/>
        <color theme="1"/>
        <rFont val="Garamond"/>
        <family val="1"/>
      </rPr>
      <t xml:space="preserve">ivas: Simulación de fallos de energía (corte de energía real) para verificar la transferencia al modo batería, medición de voltajes y frecuencia de entrada/salida.
</t>
    </r>
    <r>
      <rPr>
        <b/>
        <sz val="11"/>
        <color theme="1"/>
        <rFont val="Garamond"/>
        <family val="1"/>
      </rPr>
      <t>Ajustes Mecánicos y Conexiones</t>
    </r>
    <r>
      <rPr>
        <sz val="11"/>
        <color theme="1"/>
        <rFont val="Garamond"/>
        <family val="1"/>
      </rPr>
      <t>: Revisión y ajuste de terminales eléctricos para evitar puntos calientes.</t>
    </r>
    <r>
      <rPr>
        <b/>
        <sz val="11"/>
        <color theme="1"/>
        <rFont val="Garamond"/>
        <family val="1"/>
      </rPr>
      <t xml:space="preserve">
Revisión del Sistema de Ventilación</t>
    </r>
    <r>
      <rPr>
        <sz val="11"/>
        <color theme="1"/>
        <rFont val="Garamond"/>
        <family val="1"/>
      </rPr>
      <t>: Comprobación de ventiladores internos para garantizar la correcta refrigeración.</t>
    </r>
  </si>
  <si>
    <r>
      <rPr>
        <b/>
        <sz val="11"/>
        <color theme="1"/>
        <rFont val="Garamond"/>
        <family val="1"/>
      </rPr>
      <t xml:space="preserve"> CDP 6 KVA:Mantenimiento Preventivo:Inspección Física y Limpiez</t>
    </r>
    <r>
      <rPr>
        <sz val="11"/>
        <color theme="1"/>
        <rFont val="Garamond"/>
        <family val="1"/>
      </rPr>
      <t xml:space="preserve">a: Limpieza técnica de componentes internos (tarjetas, ventiladores) con sopladoras para eliminar polvo y detección de signos de corrosión, sobrecalentamiento o condensadores hinchados.
Gestión de Baterías: Medición de voltaje, resistencia interna, limpieza de terminales, ajuste de conexiones y simulación de carga. </t>
    </r>
  </si>
  <si>
    <r>
      <rPr>
        <b/>
        <sz val="11"/>
        <color theme="1"/>
        <rFont val="Garamond"/>
        <family val="1"/>
      </rPr>
      <t>FORTINET FORTIGATE 200E:Mantenimiento preventivo:</t>
    </r>
    <r>
      <rPr>
        <sz val="11"/>
        <color theme="1"/>
        <rFont val="Garamond"/>
        <family val="1"/>
      </rPr>
      <t xml:space="preserve"> Limpieza Física: Uso de aire comprimido o sopladora para remover polvo de la carcasa, rejillas de ventilación y disipadores de calor.
Limpieza de puertos con aire o limpiador de circuitos electrónicos.
Verificación y limpieza de los ventiladores para asegurar un buen flujo de aire.</t>
    </r>
  </si>
  <si>
    <r>
      <rPr>
        <b/>
        <sz val="11"/>
        <color rgb="FF000000"/>
        <rFont val="Garamond"/>
        <family val="1"/>
      </rPr>
      <t>TP-LINK (48 PORT):Mantenimiento preventivo: Limpieza Física:</t>
    </r>
    <r>
      <rPr>
        <sz val="11"/>
        <color rgb="FF000000"/>
        <rFont val="Garamond"/>
        <family val="1"/>
      </rPr>
      <t xml:space="preserve"> Uso de aire comprimido o sopladora para remover polvo de la carcasa, rejillas de ventilación y disipadores de calor.
Limpieza de puertos RJ45 o SFP con aire o limpiador de circuitos electrónicos.
Verificación y limpieza de los ventiladores para asegurar un buen flujo de air</t>
    </r>
  </si>
  <si>
    <r>
      <rPr>
        <b/>
        <sz val="11"/>
        <color theme="1"/>
        <rFont val="Garamond"/>
        <family val="1"/>
      </rPr>
      <t>TP-LINK T1500-28PCT (24 PORT</t>
    </r>
    <r>
      <rPr>
        <sz val="11"/>
        <color theme="1"/>
        <rFont val="Garamond"/>
        <family val="1"/>
      </rPr>
      <t>):</t>
    </r>
    <r>
      <rPr>
        <b/>
        <sz val="11"/>
        <color theme="1"/>
        <rFont val="Garamond"/>
        <family val="1"/>
      </rPr>
      <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</si>
  <si>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 xml:space="preserve">HP PRODESK 400 G7 SMALL INTEL(R) CORE(TM) I7-10700 CPU @ 2.90GHz - RAM 16 GB - DD 1 TB: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</si>
  <si>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theme="1"/>
        <rFont val="Garamond"/>
        <family val="1"/>
      </rPr>
      <t xml:space="preserve">DELL Latitude 3410  Intel Core i5 10210U / DDR3 8 GB / 500 GB / DISCO MECÁNICO:    </t>
    </r>
    <r>
      <rPr>
        <sz val="11"/>
        <color theme="1"/>
        <rFont val="Garamond"/>
        <family val="1"/>
      </rPr>
      <t xml:space="preserve">                                                                                          </t>
    </r>
    <r>
      <rPr>
        <b/>
        <sz val="11"/>
        <color theme="1"/>
        <rFont val="Garamond"/>
        <family val="1"/>
      </rPr>
      <t>Mantenimiento de Hardware (Físico)</t>
    </r>
    <r>
      <rPr>
        <sz val="11"/>
        <color theme="1"/>
        <rFont val="Garamond"/>
        <family val="1"/>
      </rPr>
      <t xml:space="preserve"> Limpieza interna: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t>
    </r>
  </si>
  <si>
    <r>
      <rPr>
        <b/>
        <sz val="11"/>
        <color theme="1"/>
        <rFont val="Garamond"/>
        <family val="1"/>
      </rPr>
      <t xml:space="preserve"> HP 4300 Intel Core i7 / DDR3 8 GB / 1 TB / DISCO MECÁNICO:   </t>
    </r>
    <r>
      <rPr>
        <sz val="11"/>
        <color theme="1"/>
        <rFont val="Garamond"/>
        <family val="1"/>
      </rPr>
      <t xml:space="preserve">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t>
    </r>
    <r>
      <rPr>
        <sz val="11"/>
        <color theme="1"/>
        <rFont val="Garamond"/>
        <family val="1"/>
      </rPr>
      <t>) Actualizaciones: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</si>
  <si>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Latitude 5480Intel Core I5 / DDR3 2 GB / 500 GB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</si>
  <si>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Lenovo 82C4 Intel Core i3 / 2 de 8 GB y 3 de 20 GB / 500 GB / DISCO MECÁNICO :                     </t>
    </r>
    <r>
      <rPr>
        <sz val="11"/>
        <color theme="1"/>
        <rFont val="Garamond"/>
        <family val="1"/>
      </rPr>
      <t xml:space="preserve">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t>
    </r>
    <r>
      <rPr>
        <sz val="11"/>
        <color theme="1"/>
        <rFont val="Garamond"/>
        <family val="1"/>
      </rPr>
      <t>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</si>
  <si>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Lenovo ThinkPad E490 Intel Core I5 DDR3 /  8 GB / 1 TB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                                                                                           </t>
    </r>
  </si>
  <si>
    <r>
      <rPr>
        <b/>
        <sz val="11"/>
        <color theme="1"/>
        <rFont val="Garamond"/>
        <family val="1"/>
      </rPr>
      <t xml:space="preserve">  DELL Inspiron 3000  Intel Core i3 / DDR3 8 GB / 1 TB / DISCO MECÁNICO:</t>
    </r>
    <r>
      <rPr>
        <sz val="11"/>
        <color theme="1"/>
        <rFont val="Garamond"/>
        <family val="1"/>
      </rPr>
      <t xml:space="preserve">    </t>
    </r>
    <r>
      <rPr>
        <b/>
        <sz val="11"/>
        <color theme="1"/>
        <rFont val="Garamond"/>
        <family val="1"/>
      </rPr>
      <t>Mantenimiento de Hardware (Físico)</t>
    </r>
    <r>
      <rPr>
        <sz val="11"/>
        <color theme="1"/>
        <rFont val="Garamond"/>
        <family val="1"/>
      </rPr>
      <t xml:space="preserve"> Limpieza interna: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</si>
  <si>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t xml:space="preserve"> </t>
    </r>
    <r>
      <rPr>
        <b/>
        <sz val="11"/>
        <color theme="1"/>
        <rFont val="Garamond"/>
        <family val="1"/>
      </rPr>
      <t xml:space="preserve">DELL Inspiron 3501Intel Core i3 / DDR3 16 GB / 500 GB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</si>
  <si>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t xml:space="preserve">  </t>
    </r>
    <r>
      <rPr>
        <b/>
        <sz val="11"/>
        <color theme="1"/>
        <rFont val="Garamond"/>
        <family val="1"/>
      </rPr>
      <t>DELL Latitude 3410Intel Core i3/ DDR3 8 GB / 500 GB / DISCO MECÁNICO:</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</si>
  <si>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THINK BOOK Intel Core I5 / DDR3 20 GB / 1 TB / DISCO MECÁNICO: Mantenimiento de Hardware (Físico) Limpieza interna: </t>
    </r>
    <r>
      <rPr>
        <sz val="11"/>
        <color theme="1"/>
        <rFont val="Garamond"/>
        <family val="1"/>
      </rPr>
      <t xml:space="preserve">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</si>
  <si>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ENDER FDM 3D - FDM :</t>
    </r>
    <r>
      <rPr>
        <sz val="11"/>
        <color theme="1"/>
        <rFont val="Garamond"/>
        <family val="1"/>
      </rPr>
      <t xml:space="preserve"> </t>
    </r>
    <r>
      <rPr>
        <b/>
        <sz val="11"/>
        <color theme="1"/>
        <rFont val="Garamond"/>
        <family val="1"/>
      </rPr>
      <t>Mantenimiento Preventivo (FDM/LCD):</t>
    </r>
    <r>
      <rPr>
        <sz val="11"/>
        <color theme="1"/>
        <rFont val="Garamond"/>
        <family val="1"/>
      </rPr>
      <t>Limpieza General: Eliminar polvo y residuos de filamento de rieles, ventiladores y estructura.
Lubricación: Engrasar varillas, husillos y ejes.
Ajuste Mecánico: Tensar las correas de los ejes X e Y, y apretar tuercas excéntricas para asegurar medidas precisas en las piezas.
Boquilla y Hot-End: Limpiar el boquilla y revisar el disipador para evitar atascos y fugas de material.
Superficie de Impresión: Limpiar el vidrio o cama magnética con alcohol isopropílico para asegurar la adhesión.
Revisión Electrónica: Inspeccionar cables y conectores del termistor y resistencia.
Nivelación: Calibrar la cama de impresión tras el mantenimiento.</t>
    </r>
  </si>
  <si>
    <r>
      <rPr>
        <b/>
        <sz val="11"/>
        <color theme="1"/>
        <rFont val="Garamond"/>
        <family val="1"/>
      </rPr>
      <t xml:space="preserve"> LENOVO  Intel Core i7 / 8 GB /1 TB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</si>
  <si>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Intel Core i7 / DDR3 8 GB / 500 GB / DISCO MECÁNICO:Mantenimiento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t>
    </r>
    <r>
      <rPr>
        <sz val="11"/>
        <color theme="1"/>
        <rFont val="Garamond"/>
        <family val="1"/>
      </rPr>
      <t>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</si>
  <si>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ASUS X409MA Intel Celeron / DDR3 4 GB / 1 TB / DISCO MECÁNIC</t>
    </r>
    <r>
      <rPr>
        <sz val="11"/>
        <color theme="1"/>
        <rFont val="Garamond"/>
        <family val="1"/>
      </rPr>
      <t xml:space="preserve">O  :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</si>
  <si>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rgb="FF000000"/>
        <rFont val="Garamond"/>
        <family val="1"/>
      </rPr>
      <t>EPSON WF-100: Mantenimiento Preventivo</t>
    </r>
    <r>
      <rPr>
        <sz val="11"/>
        <color rgb="FF000000"/>
        <rFont val="Garamond"/>
        <family val="1"/>
      </rPr>
      <t xml:space="preserve">: Limpieza de Inyectores: Utilice la herramienta del software para realizar pruebas de inyectores y limpieza de cabezales si detecta bandas o falta de color en las impresiones.
</t>
    </r>
    <r>
      <rPr>
        <b/>
        <sz val="11"/>
        <color rgb="FF000000"/>
        <rFont val="Garamond"/>
        <family val="1"/>
      </rPr>
      <t>Gestión de la Caja de Mantenimiento:</t>
    </r>
    <r>
      <rPr>
        <sz val="11"/>
        <color rgb="FF000000"/>
        <rFont val="Garamond"/>
        <family val="1"/>
      </rPr>
      <t xml:space="preserve">  Verificar con el software la "vida útil de la caja de mantenimiento", si se visualiza agotada, se debe sustituir.
</t>
    </r>
    <r>
      <rPr>
        <b/>
        <sz val="11"/>
        <color rgb="FF000000"/>
        <rFont val="Garamond"/>
        <family val="1"/>
      </rPr>
      <t>Limpieza Físic</t>
    </r>
    <r>
      <rPr>
        <sz val="11"/>
        <color rgb="FF000000"/>
        <rFont val="Garamond"/>
        <family val="1"/>
      </rPr>
      <t>a: Limpiar el polvo de la estructura y limpiar los rodillos de alimentación.</t>
    </r>
  </si>
  <si>
    <r>
      <rPr>
        <b/>
        <sz val="11"/>
        <color theme="1"/>
        <rFont val="Garamond"/>
        <family val="1"/>
      </rPr>
      <t>HP OFFICEJET PRO 8620</t>
    </r>
    <r>
      <rPr>
        <sz val="11"/>
        <color theme="1"/>
        <rFont val="Garamond"/>
        <family val="1"/>
      </rPr>
      <t xml:space="preserve">:  </t>
    </r>
    <r>
      <rPr>
        <b/>
        <sz val="11"/>
        <color theme="1"/>
        <rFont val="Garamond"/>
        <family val="1"/>
      </rPr>
      <t>Mantenimiento Preventivo</t>
    </r>
    <r>
      <rPr>
        <sz val="11"/>
        <color theme="1"/>
        <rFont val="Garamond"/>
        <family val="1"/>
      </rPr>
      <t xml:space="preserve">: Limpieza de Cabezales de Impresión
Limpiar los rodillos de alimentación de papel.
</t>
    </r>
    <r>
      <rPr>
        <b/>
        <sz val="11"/>
        <color theme="1"/>
        <rFont val="Garamond"/>
        <family val="1"/>
      </rPr>
      <t>Actualización de Software y Firmware:</t>
    </r>
    <r>
      <rPr>
        <sz val="11"/>
        <color theme="1"/>
        <rFont val="Garamond"/>
        <family val="1"/>
      </rPr>
      <t xml:space="preserve"> Busque actualizaciones en el sitio de soporte de HP para mejorar la eficiencia y seguridad de la máquina.</t>
    </r>
  </si>
  <si>
    <r>
      <rPr>
        <b/>
        <sz val="11"/>
        <color theme="1"/>
        <rFont val="Garamond"/>
        <family val="1"/>
      </rPr>
      <t>RICOH IM501</t>
    </r>
    <r>
      <rPr>
        <sz val="11"/>
        <color theme="1"/>
        <rFont val="Garamond"/>
        <family val="1"/>
      </rPr>
      <t>F:</t>
    </r>
    <r>
      <rPr>
        <b/>
        <sz val="11"/>
        <color theme="1"/>
        <rFont val="Garamond"/>
        <family val="1"/>
      </rPr>
      <t>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</si>
  <si>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 xml:space="preserve">RICOH IM550: </t>
    </r>
    <r>
      <rPr>
        <sz val="11"/>
        <color theme="1"/>
        <rFont val="Garamond"/>
        <family val="1"/>
      </rPr>
      <t xml:space="preserve"> </t>
    </r>
    <r>
      <rPr>
        <b/>
        <sz val="11"/>
        <color theme="1"/>
        <rFont val="Garamond"/>
        <family val="1"/>
      </rPr>
      <t>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</si>
  <si>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RICOH MP501:Mantenimiento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xml:space="preserve"> Limpiar los rodillos que arrastran el papel.
Exterior: Limpiar la carcasa</t>
    </r>
  </si>
  <si>
    <r>
      <rPr>
        <b/>
        <sz val="11"/>
        <color theme="1"/>
        <rFont val="Garamond"/>
        <family val="1"/>
      </rPr>
      <t>RICOH IM550F :Mantenimiento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</si>
  <si>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 xml:space="preserve"> DELL Vostro 3468  Intel Core i5 10210U / 500 GB / DISCO MECÁNICO :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</si>
  <si>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KODAK i2600: Mantenimiento Preventivo</t>
    </r>
    <r>
      <rPr>
        <sz val="11"/>
        <color theme="1"/>
        <rFont val="Garamond"/>
        <family val="1"/>
      </rPr>
      <t xml:space="preserve">:Limpieza de los rodillos de alimentación y el módulo separador.
</t>
    </r>
    <r>
      <rPr>
        <b/>
        <sz val="11"/>
        <color theme="1"/>
        <rFont val="Garamond"/>
        <family val="1"/>
      </rPr>
      <t>Limpieza de cristale</t>
    </r>
    <r>
      <rPr>
        <sz val="11"/>
        <color theme="1"/>
        <rFont val="Garamond"/>
        <family val="1"/>
      </rPr>
      <t>s: Limpiar el cristal de la base plana o el cristal de la guía de imágenes. Reemplazo de Consumibles (Kit de Rodillos) cuando se presenten problemas de doble alimentación de papel.
Limpieza de sensores: Limpiar los sensores de papel con aire comprimido</t>
    </r>
  </si>
  <si>
    <r>
      <rPr>
        <b/>
        <sz val="11"/>
        <color theme="1"/>
        <rFont val="Garamond"/>
        <family val="1"/>
      </rPr>
      <t xml:space="preserve"> DELL EMC R640 - Servidor PowerEdge R640 es la plataforma de 2 sockets - Intel Xion 2da generación: Mantenimiento Preventivo: Hardware (Físico):</t>
    </r>
    <r>
      <rPr>
        <sz val="11"/>
        <color theme="1"/>
        <rFont val="Garamond"/>
        <family val="1"/>
      </rPr>
      <t xml:space="preserve">Limpieza interna y externa: Eliminación de polvo en componentes, ventiladores y fuentes de alimentación.
</t>
    </r>
    <r>
      <rPr>
        <b/>
        <sz val="11"/>
        <color theme="1"/>
        <rFont val="Garamond"/>
        <family val="1"/>
      </rPr>
      <t xml:space="preserve">Revisión de componentes: </t>
    </r>
    <r>
      <rPr>
        <sz val="11"/>
        <color theme="1"/>
        <rFont val="Garamond"/>
        <family val="1"/>
      </rPr>
      <t>Verificación de cables, conexiones y estado de discos duros (SMART).
Cambio de pasta térmica: Aplicación en procesadores.
Software (Lógico):Actualizaciones y parches: Instalación de actualizaciones de SO, firmware y controladores (drivers).
Copias de seguridad: Verificación y ejecución de backups para asegurar la integridad de datos.
Monitoreo: Revisión de logs, rendimiento de CPU/RAM y espacio en disco.
Seguridad: Actualización de antivirus y revisión de cortafuegos</t>
    </r>
  </si>
  <si>
    <r>
      <rPr>
        <b/>
        <sz val="11"/>
        <color theme="1"/>
        <rFont val="Garamond"/>
        <family val="1"/>
      </rPr>
      <t xml:space="preserve"> DELL EMC NX3240 - NX 3240 sistema Windows Storage Se:Mantenimiento</t>
    </r>
    <r>
      <rPr>
        <sz val="11"/>
        <color theme="1"/>
        <rFont val="Garamond"/>
        <family val="1"/>
      </rPr>
      <t xml:space="preserve"> </t>
    </r>
    <r>
      <rPr>
        <b/>
        <sz val="11"/>
        <color theme="1"/>
        <rFont val="Garamond"/>
        <family val="1"/>
      </rPr>
      <t>Preventivo: Hardware (Físico)</t>
    </r>
    <r>
      <rPr>
        <sz val="11"/>
        <color theme="1"/>
        <rFont val="Garamond"/>
        <family val="1"/>
      </rPr>
      <t xml:space="preserve">:Limpieza interna y externa: Eliminación de polvo en componentes, ventiladores y fuentes de alimentación.
</t>
    </r>
    <r>
      <rPr>
        <b/>
        <sz val="11"/>
        <color theme="1"/>
        <rFont val="Garamond"/>
        <family val="1"/>
      </rPr>
      <t>Revisión de componente</t>
    </r>
    <r>
      <rPr>
        <sz val="11"/>
        <color theme="1"/>
        <rFont val="Garamond"/>
        <family val="1"/>
      </rPr>
      <t xml:space="preserve">s: Verificación de cables, conexiones y estado de discos duros (SMART).
</t>
    </r>
    <r>
      <rPr>
        <b/>
        <sz val="11"/>
        <color theme="1"/>
        <rFont val="Garamond"/>
        <family val="1"/>
      </rPr>
      <t>Cambio de pasta térmica:</t>
    </r>
    <r>
      <rPr>
        <sz val="11"/>
        <color theme="1"/>
        <rFont val="Garamond"/>
        <family val="1"/>
      </rPr>
      <t xml:space="preserve"> Aplicación en procesadores.rver montado en rack y 2U compatible - Intel Xion Escalable</t>
    </r>
  </si>
  <si>
    <r>
      <rPr>
        <b/>
        <sz val="11"/>
        <color theme="1"/>
        <rFont val="Garamond"/>
        <family val="1"/>
      </rPr>
      <t>CISCO CATALYST 4500-X SERIES :Mantenimiento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</si>
  <si>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CATALYST 9300 SERIES (48 PORT)</t>
    </r>
    <r>
      <rPr>
        <sz val="11"/>
        <color theme="1"/>
        <rFont val="Garamond"/>
        <family val="1"/>
      </rPr>
      <t>:</t>
    </r>
    <r>
      <rPr>
        <b/>
        <sz val="11"/>
        <color theme="1"/>
        <rFont val="Garamond"/>
        <family val="1"/>
      </rPr>
      <t>Mantenimiento preventivo</t>
    </r>
    <r>
      <rPr>
        <sz val="11"/>
        <color theme="1"/>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</si>
  <si>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CATALYST 2960-X SERIES (24 PORT):</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</si>
  <si>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BUSINESS 350 SERIES:Mantenimiento preventivo</t>
    </r>
    <r>
      <rPr>
        <sz val="11"/>
        <color theme="1"/>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</si>
  <si>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CISCO C2960X-STACK (48 PORT</t>
    </r>
    <r>
      <rPr>
        <sz val="11"/>
        <color rgb="FF000000"/>
        <rFont val="Garamond"/>
        <family val="1"/>
      </rPr>
      <t>)</t>
    </r>
    <r>
      <rPr>
        <b/>
        <sz val="11"/>
        <color rgb="FF000000"/>
        <rFont val="Garamond"/>
        <family val="1"/>
      </rPr>
      <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</si>
  <si>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 xml:space="preserve"> CISCO CBS350-48P-4G (48 PORT):Mantenimiento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</si>
  <si>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DELL EMC S4148F-ON (54 PORT):Mantenimiento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</si>
  <si>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3COM BASELINE 2824 (24 PORT):Mantenimiento preventivo: Limpieza Física</t>
    </r>
    <r>
      <rPr>
        <sz val="11"/>
        <color theme="1"/>
        <rFont val="Garamond"/>
        <family val="1"/>
      </rPr>
      <t>: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</si>
  <si>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ARUBA6000 (24 PORT):Mantenimiento preventivo: Limpieza Física</t>
    </r>
    <r>
      <rPr>
        <sz val="11"/>
        <color theme="1"/>
        <rFont val="Garamond"/>
        <family val="1"/>
      </rPr>
      <t>: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</si>
  <si>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3COM BASELINE 2816 (16 PORT):Mantenimiento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</si>
  <si>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LINKSYS LGS328C (24 PORT)</t>
    </r>
    <r>
      <rPr>
        <sz val="11"/>
        <color rgb="FF000000"/>
        <rFont val="Garamond"/>
        <family val="1"/>
      </rPr>
      <t xml:space="preserve">: </t>
    </r>
    <r>
      <rPr>
        <b/>
        <sz val="11"/>
        <color rgb="FF000000"/>
        <rFont val="Garamond"/>
        <family val="1"/>
      </rPr>
      <t xml:space="preserve">Mantenimiento preventivo: Limpieza Física: </t>
    </r>
    <r>
      <rPr>
        <sz val="11"/>
        <color rgb="FF000000"/>
        <rFont val="Garamond"/>
        <family val="1"/>
      </rPr>
      <t>Uso de aire comprimido o sopladora para remover polvo de la carcasa, rejillas de ventilación y disipadores de calor.
Limpieza de puertos RJ45 o SFP con aire o limpiador de circuitos electrónicos.
Verificación y limpieza de los ventiladores para asegurar un buen flujo de air</t>
    </r>
  </si>
  <si>
    <r>
      <rPr>
        <b/>
        <sz val="11"/>
        <color rgb="FF000000"/>
        <rFont val="Garamond"/>
        <family val="1"/>
      </rPr>
      <t>DLINK DGS-1024D: 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</si>
  <si>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RICOH MP501SPF: 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</si>
  <si>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RICOH MP601SPF:Mantenimiento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xml:space="preserve"> Limpiar los rodillos que arrastran el papel.
Exterior: Limpiar la carcasa</t>
    </r>
  </si>
  <si>
    <r>
      <rPr>
        <b/>
        <sz val="11"/>
        <color theme="1"/>
        <rFont val="Garamond"/>
        <family val="1"/>
      </rPr>
      <t>ZEBRA  GC420d</t>
    </r>
    <r>
      <rPr>
        <sz val="11"/>
        <color theme="1"/>
        <rFont val="Garamond"/>
        <family val="1"/>
      </rPr>
      <t>:</t>
    </r>
    <r>
      <rPr>
        <b/>
        <sz val="11"/>
        <color theme="1"/>
        <rFont val="Garamond"/>
        <family val="1"/>
      </rPr>
      <t>Mantenimiento Preventivo</t>
    </r>
    <r>
      <rPr>
        <sz val="11"/>
        <color theme="1"/>
        <rFont val="Garamond"/>
        <family val="1"/>
      </rPr>
      <t xml:space="preserve">: Limpieza del Cabezal (Térmico).
Limpieza de Rodillo de la Platina (Platen Roller).
</t>
    </r>
    <r>
      <rPr>
        <b/>
        <sz val="11"/>
        <color theme="1"/>
        <rFont val="Garamond"/>
        <family val="1"/>
      </rPr>
      <t>Sensores y Ruta del Papel:</t>
    </r>
    <r>
      <rPr>
        <sz val="11"/>
        <color theme="1"/>
        <rFont val="Garamond"/>
        <family val="1"/>
      </rPr>
      <t xml:space="preserve"> Limpieza con aire comprimido para limpiar el polvo de papel y sensores.</t>
    </r>
  </si>
  <si>
    <r>
      <rPr>
        <b/>
        <sz val="11"/>
        <color theme="1"/>
        <rFont val="Garamond"/>
        <family val="1"/>
      </rPr>
      <t>ZEBRA  GK420d:Mantenimiento Preventivo:</t>
    </r>
    <r>
      <rPr>
        <sz val="11"/>
        <color theme="1"/>
        <rFont val="Garamond"/>
        <family val="1"/>
      </rPr>
      <t xml:space="preserve"> Limpieza del Cabezal (Térmico).
Limpieza de Rodillo de la Platina (Platen Roller).
S</t>
    </r>
    <r>
      <rPr>
        <b/>
        <sz val="11"/>
        <color theme="1"/>
        <rFont val="Garamond"/>
        <family val="1"/>
      </rPr>
      <t>ensores y Ruta del Papel:</t>
    </r>
    <r>
      <rPr>
        <sz val="11"/>
        <color theme="1"/>
        <rFont val="Garamond"/>
        <family val="1"/>
      </rPr>
      <t xml:space="preserve"> Limpieza con aire comprimido para limpiar el polvo de papel y sensores.</t>
    </r>
  </si>
  <si>
    <r>
      <rPr>
        <b/>
        <sz val="11"/>
        <color theme="1"/>
        <rFont val="Garamond"/>
        <family val="1"/>
      </rPr>
      <t>Cabina pasiva parlante 15" :Cabina pasiva parlante 15":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Actualización de Firmware/Software: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</si>
  <si>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Sub bajo pasivo parlante 18":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</si>
  <si>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Potencia con DSP :Amplificador de audio</t>
    </r>
    <r>
      <rPr>
        <sz val="11"/>
        <color theme="1"/>
        <rFont val="Garamond"/>
        <family val="1"/>
      </rPr>
      <t xml:space="preserve">: </t>
    </r>
    <r>
      <rPr>
        <b/>
        <sz val="11"/>
        <color theme="1"/>
        <rFont val="Garamond"/>
        <family val="1"/>
      </rPr>
      <t>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</si>
  <si>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Mezclador digital 16 canales:</t>
    </r>
    <r>
      <rPr>
        <sz val="11"/>
        <color theme="1"/>
        <rFont val="Garamond"/>
        <family val="1"/>
      </rPr>
      <t xml:space="preserve"> </t>
    </r>
    <r>
      <rPr>
        <b/>
        <sz val="11"/>
        <color theme="1"/>
        <rFont val="Garamond"/>
        <family val="1"/>
      </rPr>
      <t xml:space="preserve">Mantenimiento Preventivo: Limpieza Física: </t>
    </r>
    <r>
      <rPr>
        <sz val="11"/>
        <color theme="1"/>
        <rFont val="Garamond"/>
        <family val="1"/>
      </rPr>
      <t xml:space="preserve">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t>
    </r>
    <r>
      <rPr>
        <sz val="11"/>
        <color theme="1"/>
        <rFont val="Garamond"/>
        <family val="1"/>
      </rPr>
      <t>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</si>
  <si>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rgb="FF000000"/>
        <rFont val="Garamond"/>
        <family val="1"/>
      </rPr>
      <t xml:space="preserve">TOWER 5810  INTEL XEON CPU ES-1620 V3 @ 3,50Ghz - RAM 16 GB - DD 1 TB :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</si>
  <si>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HP PRODESK 400 G7 SMALL FORM FACTOR CORE(TM) I7-10700 CPU @ 2.90GHz - RAM 16 GB - DD 1 TB</t>
    </r>
    <r>
      <rPr>
        <sz val="11"/>
        <color rgb="FF000000"/>
        <rFont val="Garamond"/>
        <family val="1"/>
      </rPr>
      <t>:Mantenimiento Preventivo (Hardware):.Limpieza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Mantenimiento (Software):Actualizaciones: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</si>
  <si>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3020 Intel(R) Core(TM) i5-4590 CPU @ 3.30GHz - RAM 8 GB - DD 500 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</si>
  <si>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3050 INTEL CORE i7 DE OCHO NUCLEOS @ 3.8GHz - RAM 8 GB - DD 1 TB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 xml:space="preserve">
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</si>
  <si>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3060 Intel(R) Core(TM) i5-8400 CPU @ 2.80GHz - RAM 8, 16, 32 GB - DD 256 GB, 480 GB, 512 GB y 1 TB</t>
    </r>
    <r>
      <rPr>
        <sz val="11"/>
        <color rgb="FF000000"/>
        <rFont val="Garamond"/>
        <family val="1"/>
      </rPr>
      <t>:</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</si>
  <si>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3080 Intel(R) Core(TM) i5-10500 CPU @ 3.10GHz - RAM 8 y 16 GB - DD 256 GB, 480 GB, 512 GB y 1 TB:</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</si>
  <si>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t xml:space="preserve"> </t>
    </r>
    <r>
      <rPr>
        <b/>
        <sz val="11"/>
        <color rgb="FF000000"/>
        <rFont val="Garamond"/>
        <family val="1"/>
      </rPr>
      <t xml:space="preserve">DELL OPTIPLEX 5000 12th Gen Intel(R) Core(TM) i5-12500 @ 3.00 GHz - RAM 16 GB - DD 512 GB: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</si>
  <si>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9020  Intel(R) Core(TM) i7-4790 CPU @ 3.60GHz - RAM 8 GB - DD256 GB, 512 GB y 1 TB</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</si>
  <si>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t>PORTATILES  TOTAL</t>
  </si>
  <si>
    <t xml:space="preserve">ESCANER   </t>
  </si>
  <si>
    <t>TOTAL</t>
  </si>
  <si>
    <t xml:space="preserve">EQUIPOS DE COMPUTO DE ESCRITORIO  </t>
  </si>
  <si>
    <r>
      <rPr>
        <b/>
        <sz val="11"/>
        <color theme="1"/>
        <rFont val="Garamond"/>
        <family val="1"/>
      </rPr>
      <t>POWEST 10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 xml:space="preserve">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t>
    </r>
    <r>
      <rPr>
        <b/>
        <sz val="11"/>
        <color theme="1"/>
        <rFont val="Garamond"/>
        <family val="1"/>
      </rPr>
      <t>Ajustes Mecánicos y Conexione</t>
    </r>
    <r>
      <rPr>
        <sz val="11"/>
        <color theme="1"/>
        <rFont val="Garamond"/>
        <family val="1"/>
      </rPr>
      <t xml:space="preserve">s: Revisión y ajuste de terminales eléctricos para evitar puntos calientes.
</t>
    </r>
    <r>
      <rPr>
        <b/>
        <sz val="11"/>
        <color theme="1"/>
        <rFont val="Garamond"/>
        <family val="1"/>
      </rPr>
      <t xml:space="preserve">Revisión del Sistema de Ventilación: </t>
    </r>
    <r>
      <rPr>
        <sz val="11"/>
        <color theme="1"/>
        <rFont val="Garamond"/>
        <family val="1"/>
      </rPr>
      <t>Comprobación de ventiladores internos para garantizar la correcta refrigeración.</t>
    </r>
  </si>
  <si>
    <t>SWITCH 8 Puertos 100 – 1000</t>
  </si>
  <si>
    <t>PONCHADORA CATEGORIA 5E - 6ª</t>
  </si>
  <si>
    <t>JACK CATEGORIA 6ª</t>
  </si>
  <si>
    <t>RJ45 CATEGORIA 5E Y 6ª</t>
  </si>
  <si>
    <t>TARJETA CONTROLADORA IMPRESORA RICOH MP501, ORIGINAL</t>
  </si>
  <si>
    <t>TARJETA CONTROLADORA IMPRESORA RICOH MP601SPF, ORIGINAL</t>
  </si>
  <si>
    <t>TARJETA CONTROLADORA IMPRESORA RICOH IM550, ORIGINAL</t>
  </si>
  <si>
    <t>TARJETA CONTROLADORA IMPRESORA RICOH IM501F ORIGINAL</t>
  </si>
  <si>
    <t xml:space="preserve">TECLADO ESTANDAR CABLEADO USB </t>
  </si>
  <si>
    <t>MOUSE ESTANDAR  CABLEADO USB</t>
  </si>
  <si>
    <t>UNIDAD FUSORA RICOH MP501 ORIGINAL</t>
  </si>
  <si>
    <t>UNIDAD FUSORA RICOH  IM501F ORIGINAL</t>
  </si>
  <si>
    <t>PANEL TACTIL RICOH MP501 ORIGINAL</t>
  </si>
  <si>
    <t xml:space="preserve">PANEL TACTIL RICOH MP501SPF ORIGINAL </t>
  </si>
  <si>
    <t>PANEL TACTIL RICOH MP601SPF  ORIGINAL</t>
  </si>
  <si>
    <t>PANEL TACTIL RICOH IM550 ORIGINAL</t>
  </si>
  <si>
    <t>PANEL TACTIL RICO  IM550F   ORIGINAL</t>
  </si>
  <si>
    <t>PANEL TACTIL RICOH IM501F  ORIGINAL</t>
  </si>
  <si>
    <t>Xº</t>
  </si>
  <si>
    <t>SERVICIO</t>
  </si>
  <si>
    <t>CANTIDAD DE EQUIPOS EN EL FDLCB</t>
  </si>
  <si>
    <t>1. LenovoVoltaje: Generalmente manejan \(20V\).Puntas características:USB Tipo-C: Estándar en la mayoría de equipos modernos (Yoga, ThinkPad, Chromebook) con potencias de 45W o 65W.Punta rectangular: Conocida como Slim Tip, exclusiva de Lenovo, con un pin en el centro.Punta cilíndrica: Usada en modelos más antiguos.
2. DellVoltaje: Suelen utilizar \(19.5V\).Puntas características:USB Tipo-C / Thunderbolt: Estándar actual para Latitude y XPS.Punta cilíndrica con pin central: Característica de la marca; el pin central (aguja fina) permite a la laptop reconocer la potencia del cargador.
3. HPVoltaje: Varían entre \(18.5V\), \(19V\) o \(19.5V\).Puntas características:USB Tipo-C: Estándar en ultrabooks recientes.Punta azul / Punta amarilla: Cilíndrica fina con un pin central, muy común en las líneas Pavilion y Envy.</t>
  </si>
  <si>
    <t>1. Soporte de velocidad hasta 480Mbps;
2. Compatible con versiones anteriores con USB 1.1;
3. Admite todos los dispositivos combinados SATA HDD / SSD de 2.5 «/3.5»;
4. Plug &amp; Play, intercambio en caliente;
5. No se requiere alimentación adicional para HDD / SDD de 2.5 «;
6. Incluye adaptador de corriente de 12 V;</t>
  </si>
  <si>
    <t>Puertos: 24 puertos RJ-45 Gigabit Ethernet con negociación automática de velocidad (10/100/1000 Mbps).Capacidad del Switch: Suele ser de 48 Gbps , permitiendo transferir datos de forma fluida y sin bloqueos.Tabla de Direcciones MAC: Capacidad para 8K o 16K direcciones.Tecnología de reenvío: Almacenamiento y reenvío ( Store-and-Forward ).Auto MDI / MDIX: Elimina la necesidad de utilizar cables cruzados.Compatibilidad de protocolos: IEEE 802.3i/802.3u/802.3ab/802.3x.Alimentación: 100-240V AC, 50/60 Hz
Puertos: 48 puertos RJ45 con negociación automática 10/100/1000 Mbps.Rendimiento:Capacidad de conmutación: Entre\(96\)Gbps y\(104\)Gbps, dependiendo del fabricante.Tasa de reenvío: Entre 71 y 130 millones de paquetes por segundo (Mpps).Tabla de Direcciones MAC: Desde 8K hasta 32K entradas.Tecnología de Red: Compatibilidad con IEEE 802.3u (Fast Ethernet) y 802.3ab (Gigabit).Alimentación y Consumo: Fuente de 100-240V AC (50/60Hz)</t>
  </si>
  <si>
    <t>Cuerpo en aleación de zinc-aluminio
Incorpora cortador y pelacable
Asas o mango en PVC
Color rojo-naranja
Ajuste tipo rache
Poncha conectores RJ45
Categorías 5E y 6</t>
  </si>
  <si>
    <t>Velocidad de datos: Hasta 10 Gbps (10GBASE-T).Ancho de banda: Opera a frecuencias de hasta 500 MHz (el doble que la Cat6 estándar).Tipo de blindaje: Disponible en versiones UTP (sin blindaje) y FTP/STP (blindaje metálico) para reducir la diafonía y la interferencia electromagnética.Compatibilidad de calibres: Compatible con cables de cobre trenzado sólido o multifilar de calibres 22 a 26 AWG.Esquema de cableado: Incluye codificación de colores universal para normas T568A y T568B</t>
  </si>
  <si>
    <t>Tipo de interfaz: 8P8C (8 posiciones, 8 contactos).Disposición de pines: Orificios internos alineados en una sola línea recta (los Cat 6 o superior tienen un patrón ondulado/escalonado).Materiales de fabricación: Cuerpo de termoplástico de alto impacto (policarbonato) y pines de bronce fosforado 
Ancho de banda: 100 MHz.Velocidad máxima: Hasta 1 Gbps (Gigabit Ethernet).Distancia máxima: Hasta 100 metros manteniendo el rendimiento especificado.
Normas de cableado: Utiliza los estándares de conexión T568A o T568B</t>
  </si>
  <si>
    <t>Material: Termoplástico de alto impacto (ABS o policarbonato), retardante a la llama.Compatibilidad: Diseñadas para alojar módulos a presión tipo Keystone (RJ45, RJ11, HDMI, fibra óptica).Tipo de montaje: Se fijan a cajas estándar de empotrar en pared (formato NEMA, estilo americano o tipo 120).Acabado: Incluyen tornillos de fijación y, en su mayoría, cubiertas para ocultar los tornillos y lograr una apariencia más limpia.Identificación: Suelen incluir ventanas acrílicas o etiquetas removibles para marcar el número del puerto o servicio</t>
  </si>
  <si>
    <t>ETIQUETADORA PARA CABLEADO ESTRUCTURADO</t>
  </si>
  <si>
    <t>Compatibilidad de materiales: Debe imprimir en tubos termocontraíbles y vinilo flexible (ideal para envoltura de cables).Ancho de cinta: Soporte desde 6 mm hasta 24 mm (según el diámetro del cable).Teclas de acceso rápido: Funciones preprogramadas (Hot Keys) para generar automáticamente banderines (flags), envoltura de cables cilíndrica (wrap), y etiquetas para placas frontales.Tecnología y resolución: Transferencia térmica con mínimo 180 dpi de resolución para textos legibles.Productividad en campo: Cortador automático (con medio corte para fácil desprendimiento), teclado QWERTY o ABC, y función de serialización automática para numerar racks secuencialmente.Conectividad: Opciones de conexión a PC o smartphone (Bluetooth/USB) para importar bases de datos o imprimir códigos de barras.</t>
  </si>
  <si>
    <t>REGLETA ELECTRICA 8 PUERTOS</t>
  </si>
  <si>
    <t>Voltaje de operación: 110 V a 125 V .Amperaje máximo: 15 A.
Cable de alimentación: 1.5 y 3 metros, con un grosor de cable (calibre) de 14 AWG para soportar la carga pesada.</t>
  </si>
  <si>
    <t>TARJETA PRINCIPAL DE LOS ELECTROIMAN</t>
  </si>
  <si>
    <t>Voltaje de operación: Configurable para doble voltaje, generalmente 12 VDC o 24 VDC.Consumo de corriente: Varía dependiendo de la fuerza de la electrocerradura 300 mA en 12V para electroimanes de 300 lb o de 350 mA a 500 mA para 600 lb.Relés de salida: Contactos secos tipo Normalmente Abierto (NO) y Normalmente Cerrado (NC) con capacidad de manejo hasta 30  VDC 2 A).Función antirremanencia: Circuito electrónico que libera el campo magnético residual para evitar que la puerta se atasque al quitar la energía.Entradas de activación: Conexiones para botón de salida (REX), sensor de puerta (magnético) y lectores de proximidad (RFID).Salida de alarma: Contactos para sirenas o paneles de seguridad si la puerta es forzada o queda abierta.Temporizador integrado: Permite ajustar el tiempo de retardo o apertura de la puerta (típicamente de \(0\) a \(9\) segundos).</t>
  </si>
  <si>
    <t>Voltaje de alimentación: Suelen operar con una entrada segura de corriente directa (generalmente DC12V o DC24V, procesada desde una fuente de alimentación con protección contra descargas.Señales de control: Utilizan entradas controladas por contacto seco (relés), lo que permite una integración sencilla con cualquier panel de control de acceso (lectoras RFID, biométricos, códigos QR).Modos de operación: Configurable para distintos modos de tránsito (unidireccional, bidireccional, o paso libre).Mecanismo de seguridad: Incluye la función de caída de brazos (Drop-arm / Fail-safe), permitiendo que el brazo central caiga automáticamente en caso de corte de energía o emergencia.</t>
  </si>
  <si>
    <t>Voltaje Nominal: 12 V. Capacidad Nominal: 55 Ah a una tasa de descarga de 10 o 20 horas. Tecnología: Libre de mantenimientoAGM (Absorbent Glass Mat): Ideal para UPS y respaldo eléctrico.Gel: Ideales para descargas profundas y sistemas solares (fotovoltaicos)
Dimensiones (promedio):Largo: 227 - 230 mm. Ancho: 135 - 138 mm. Alto: 171 - 211 mm
Corriente de Carga Máxima: límite de carga de 13.5 A a 13.8 A</t>
  </si>
  <si>
    <t>Voltaje Nominal: 12 V. Capacidad Nominal: 9 Ah puede entregar 9 A en 1 hora, o 1A durante 9 horas. Tecnología: Plomo-ácido sellado AGM (Absorbent Glass Mat)Corriente de carga máxima: 2.25 A recomendada: 0.90 A</t>
  </si>
  <si>
    <t>Procesador y Memoria: Viene equipada con una memoria RAM estándar de 2 GB.Capacidad de Almacenamiento: Cuenta con un disco duro (HDD) estándar de 320 GB para retener trabajos en cola y gestión de documentos.Resolución de Procesamiento: Soporta una resolución máxima de impresión de hasta 1200 dpi. Interfaces de Conexión: Integra Ethernet Gigabit (10BASE-T/100BASE-TX/1000BASE-T) y puertos USB 2.0 (Tipo A y B).Protocolos de Impresión: Compatibilidad nativa con Adobe® PostScript® 3™, PDF Direct, y controladores PCL 5e/6.Velocidad de Salida: Administra un ciclo de impresión de hasta 52 páginas por minuto (ppm)</t>
  </si>
  <si>
    <t xml:space="preserve"> TARJETA CONTROLADORA RICOH MP501SPF,ORIGINAL</t>
  </si>
  <si>
    <t>Especificaciones de la tarjeta controladora y el sistemaCPU / Procesador: Intel Atom Bay Trail a 1.46 GHz.Memoria RAM: 2 GB estándar (ampliable/incluida para un procesado fluido).Disco Duro (HDD): 320 GB (incluye funciones de cifrado y sobrescritura de datos).Lenguajes de descripción de página: Estándar (PCL5e, PCL6, PostScript 3 original, PDF Direct Emulation).Protocolo de red: TCP/IP (IPv4, IPv6), IPX/SPX (opcional).Conectividad e interfaces soportadasRed: Ethernet Gigabit (10BASE-T/100BASE-TX/1000BASE-T).USB: Host USB 2.0 (para impresión directa desde pendrive) y ranura para tarjeta SD.</t>
  </si>
  <si>
    <t>Especificaciones Principales de la Tarjeta Controladora:Procesador (CPU): Intel Atom Bay Trail a 1,46 GHz.Memoria RAM: Estándar de 2 GB.Disco Duro (HDD): Estándar de 320 GB (usado para colas de impresión, encriptación de datos y el servidor de documentos).Lenguajes de Impresión: Estándar con PCL5e, PCL6 y Adobe® PostScript® 3™; opción XPS.Resolución de Impresión: Hasta 1200 ppp. Conectividad y Red:Estándar: Puerto Ethernet 10/100/1000 base-T Gigabit, ranura para tarjeta SD, interfaz USB Host y Bluetooth.</t>
  </si>
  <si>
    <t>Especificaciones técnicas generales de la tarjeta controladora:Procesador: Intel Apollo Lake de 1.3 GHzMemoria del Sistema: 2 GB de RAMAlmacenamiento: Disco duro estándar de 320 GBSistema Operativo: Plataforma RICOH Always Current TechnologyLenguajes de Impresión: PCL5e, PCL6, Adobe PostScript 3, PDF Direct (emulación)Interfaces y Conectividad:Ethernet (10BASE-T/100BASE-TX/1000BASE-T)</t>
  </si>
  <si>
    <t>TARJETA CONTROLADORA IMPRESORA RICOH IM550F,ORIGINAL</t>
  </si>
  <si>
    <t>Procesador (CPU): Intel Apollo Lake a 1.3 GHz.Memoria RAM: 2 GB estándar.Disco Duro (HDD): 320 GB estándar.Lenguajes de impresión:Estándar: PCL5e, PCL6, emulación PostScript 3, emulación PDF directo.Opcional: Adobe® PostScript®3™ original.Resolución de impresión: Hasta 1200 ppp.Protocolos de red: TCP/IP (IPv4, IPv6).Conectividad de red: Ethernet 10/100/1000 base-T.Interfaces y OpcionesInterfaces estándar: Host USB tipo miniB, dispositivo USB 2.0, ranura para tarjeta SD, host USB, etiqueta NFC y Bluetooth.</t>
  </si>
  <si>
    <t>Especificaciones TécnicasInterfaz de conexión: PCI Express (PCIe), lo que permite una comunicación rápida y eficiente con el motor de impresión y el panel de control.Procesador (CPU): Intel Apollo Lake (típico para esta generación) para un rápido procesamiento de imágenes y documentos.Memoria RAM: Estándar de 2 GB.Almacenamiento: Disco duro estándar (HDD) de 320 GB para el almacenamiento de documentos y funciones de servidor de documentos.Velocidad de red (NIC): Soporta Gigabit Ethernet 10/100/1000 Base-T.Compatibilidad de PDL (Lenguajes): PCL 5e, PCL 6, Adobe PostScript 3, PDF directo.🔌 Interfaces y ConectividadUSB: Puertos USB 2.0 Host y USB 2.0 Device.</t>
  </si>
  <si>
    <t>Capacidad: 8 GBTipo de Memoria: DDR4 SDRAMVelocidad/Frecuencia: 3200 MHz (también conocida como PC4-25600)Factor de Forma: SO-DIMM (diseño más corto y plano, exclusivo para portátiles)Número de Pines: 260 pinesVoltaje: 1.2 V</t>
  </si>
  <si>
    <t>Capacidad: 16 Gigabytes (GB) por módulo.Tecnología: DDR4 (DDR4 SDRAM).Frecuencia/Velocidad: 3200 MHz también referida como tasa de transferencia de 3200 MT/s o PC4-25600.Factor de forma: SODIMM (260 pines), diseñado específicamente para computadoras portátiles.Latencia CAS (CL): Típicamente CL22 (22-22-22).Voltaje: 1.2  V</t>
  </si>
  <si>
    <t>Diseño y Distribución: Tamaño completo (Full-Size), distribución clásica QWERTY (con tecla Ñ).Mecanismo: Teclas de membrana de bajo perfil. Suelen ser cóncavas para un tecleo más cómodo.Conectividad: Cable USB-A de 1.35 a 1.8 metros.Ergonomía: Patas ajustables o plegables que permiten inclinar el teclado (generalmente entre 8°) para reducir la fatiga.Durabilidad: Vida útil aproximada de hasta 10 millones de pulsaciones por tecla.Resistencia: Diseño a prueba de derrames o salpicaduras.Indicadores LED: Luces integradas para Bloqueo de mayúsculas (Caps Lock), Bloqueo numérico (Num Lock) y Bloqueo de desplazamiento (Scroll Lock).</t>
  </si>
  <si>
    <t>Tecnología de sensor: Óptico (con un LED o luz infrarroja)Resolución (Sensibilidad): Usualmente entre \(800\) y \(1200\text{ DPI}\) (puntos por pulgada).Conectividad: Cable USB estándar (Plug and Play).Longitud del cable: Varía entre 1.5 y 1.8 metros.Botones: 3 botones estándar (Click principal, click secundario y rueda de desplazamiento o scroll).Diseño: Generalmente ambidiestro (apto para usuarios diestros y zurdos) y ergonómico.Compatibilidad: Sistemas operativos universales como Microsoft Windows, macOS y Linux.</t>
  </si>
  <si>
    <t>Capacidad: 256 Gigabytes (GB).Tecnología de Memoria: 3D NAND (mejora la durabilidad y eficiencia energética).Factor de Forma: 2.5 pulgadas (7 mm de grosor).Interfaz: SATA III de 6 Gb/s (compatible con SATA II y I).Velocidad de Lectura: Hasta 500 MB/s - 550 MB/s.Velocidad de Escritura: Hasta 400 MB/s - 450 MB/s.Resistencia: Resistente a vibraciones y caídas (sin partes móviles).Consumo de Energía: Bajo</t>
  </si>
  <si>
    <t>Capacidad: 480 GBTipo de Unidad: SSD (Unidad de Estado Sólido) InternoInterfaz: SATA Rev. 3.0 (6 Gb/s) - Compatible con versiones anteriores SATA 2.0Factor de Forma: 2.5 pulgadas (con un grosor estándar de 7 mm)Rendimiento Máximo:Velocidad de Lectura: Hasta 500 MB/s - 550 MB/sVelocidad de Escritura: Hasta 450 MB/s - 500 MB/sTecnología de Memoria: Flash TLC o 3D NAND</t>
  </si>
  <si>
    <t>Capacidad de almacenamiento: 512 GB.Interfaz: SATA III de 6 Gb/s.Factor de forma: 2,5 pulgadas (también conocido como caja rectangular).Velocidades de lectura: Entre 500 MB/s y 560 MB/s.Velocidades de escritura: Entre 450 MB/s y 505 MB/s.Tecnología: Soporta comandos TRIM, SMART y ECC (código de corrección de errores) para la integridad de los datos.</t>
  </si>
  <si>
    <t>Velocidad de Lectura: Entre 520 MB/s y 1.050 MB/s (según el modelo y la tecnología interna).Velocidad de Escritura: Entre (480 MB/s y 1.000 MB/s).Interfaz de Conexión: USB 3.2 Gen 2 (con velocidades teóricas de hasta 10 Gbps</t>
  </si>
  <si>
    <t>Capacidad: 2 Terabytes (2000 GB), lo que equivale aproximadamente a 500.000 fotos o 500 horas de video HD.Velocidad de transferencia: Lectura de 800 MB/s a 2000 MB/s y escritura de 500 MB/s a 1000 MB/s, dependiendo del modelo y la interfaz.Interfaz: USB 3.2 Gen 2 (Tipo-C) o superior, con retrocompatibilidad para USB 3.0 y 2.0 (usando adaptadores).Construcción y peso: Carcasas ultraligeras (generalmente entre 28 g y 80 g, muchas veces con certificación de resistencia a caídas y salpicaduras (ej. norma militar).Compatibilidad: Conecta fácilmente con computadores (Windows/Mac), tabletas, teléfonos Android y consolas de videojuegos</t>
  </si>
  <si>
    <t>Longitud: 1 metro Diseño: Plano, lo que facilita organizarlo en espacios reducidos o canaletas sin que se enredeConector: HDMI Macho a Macho (19 pines)Material de los pines: Normalmente bañados en oro para evitar la corrosión y mejorar la conductividadCubierta exterior: PVC flexible o Versión 2.0: Soporta 4K a 60 Hz, un ancho de banda de hasta 18 Gbps y tecnologías como HDR (Alto Rango Dinámico y ARC (Canal de Retorno de Audio)</t>
  </si>
  <si>
    <t>Longitud: 3 metros.Diseño: Plano, flexible y antifaz.Resolución: Soporta Full HD (1080p) y 4K Ultra HD a 30Hz o 60Hz (dependiendo del estándar del cable).Conectores: HDMI macho a HDMI macho (19+1 pines), generalmente enchapados en oro para evitar la corrosión y mejorar la conductividad.Ancho de banda: Entre 10.2 Gbps y 18 Gbps.Tecnologías adicionales: Soporta ARC (Canal de Retorno de Audio), video 3D, canal Ethernet y HDR</t>
  </si>
  <si>
    <t>Longitud: 5 metros.Conectores: HDMI Tipo A Macho a HDMI Tipo A Macho (19 pines).Material exterior: Forro enmallado de fibra o microfibra que evita enredos, desgarros y alarga su vida útil.Protección contra interferencias: Equipado con doble filtro (núcleos de ferrita) y blindaje electromagnético para asegurar una señal pura.Resolución soportada: Full HD 1080p, 3D y formatos Ultra HD 4K (4096 × 2160 píxeles).Velocidad de transferencia: Soporta hasta 5 Gbps (dependiendo de la versión del cable, típicamente HDMI 1.4a o 2.0).Canal de retorno: Soporta canal de retorno de audio (ARC) y Ethernet</t>
  </si>
  <si>
    <t>Longitud: 10 metros.Resoluciones soportadas: Desde Full HD 1080p hasta Ultra HD 4K (según versión).Recubrimiento (Mallado): Forrado en fibra/microfibra de alta resistencia que evita el desgaste, dobleces y roturas.Blindaje: Cuenta con doble filtro de ferrita y blindaje electromagnético (EMI) para evitar interferencias en la señal.Conectores: Tipo A macho a Tipo A macho, generalmente con puntas doradas (enchapadas en oro) para mejor conductividad y resistencia a la corrosión.Tecnologías compatibles: Soporte para Canal de Retorno de Audio (ARC), 3D e imágenes en alta definición.Uso: Es compatible con televisores, monitores, proyectores, consolas de videojuegos y reproductores</t>
  </si>
  <si>
    <t>Tamaño de pantalla: 23.8" a 24" pulgadas en formato 16:9.Resolución: Full HD 1920 * 1080 píxeles. Tecnología del panel: Suele ser IPS, que ofrece colores vibrantes y ángulos de visión amplios 178 circ. Algunos modelos usan paneles VA para obtener mejores niveles de contraste.Flicker Free: Tecnología sin parpadeo (anti-parpadeo) en la retroiluminación. Elimina el parpadeo invisible reduciendo drásticamente la fatiga y el cansancio ocular.Antirreflejo: Superficie mate (Anti-Glare) diseñada para evitar los reflejos molestos de la luz ambiental, mejorando la visibilidad.Tasa de refresco: Común entre 75 Hz y 100 Hz para uso de oficina/casual, y de 120 Hz a 180 Hz si se busca para gaming.Tiempo de respuesta: Varía entre 1 ms y 5 ms (GtG).Otras características: Filtro de luz azul (Low Blue Light)</t>
  </si>
  <si>
    <t>Número de parte (OEM): M281-4070 / M2814070Voltaje: 110VPeso: 1 kgDimensiones del empaque: 39 cm \(\times \) 17 cm \(\times \) 14 cmTipo de pieza: Repuesto original Ricoh Compatibilidad de equipos: Está diseñada para los siguientes modelos de impresoras y multifuncionales: Ricoh MP 501SPF / MP 601SPF Lanier MP 501SPF / MP 601SPF</t>
  </si>
  <si>
    <t>UNIDAD FUSORA RICOH IM550 ORIGINAL</t>
  </si>
  <si>
    <t>Rendimiento estimado: Hasta 400.000 páginas.Voltaje disponible: Versiones de 110V o 220V (debe coincidir con la corriente eléctrica de tu equipo).Números de parte (OEM):110V: M0CH-4070 / M0CH-4071220V: M0CH-4061 / M0CH-4062  Compatibilidad de equipos: Ricoh IM 550, IM 550F, IM 600, IM 600SRF</t>
  </si>
  <si>
    <t>Números de Parte (OEM): M2814070, M2814071, M2814072Tipo de componente: Ensamblaje de fusor / Unidad de fijación (Genuine/Original)Modelos compatibles: Ricoh IM 550F, IM 600SRF, MP 501SPF, MP 601SPF, SP 5300DN, y SP 5310DNMétodo de operación: Rodillos de calor y presión (para tóner seco electrofotográfico)Rendimiento estimado: Aproximadamente 120.000 a 500.000 páginas (dependiendo del uso y el mantenimiento de los rodillos)</t>
  </si>
  <si>
    <t>KIT DE MANTENIMIENTO RICOH MP501 ORIGINAL</t>
  </si>
  <si>
    <t>Incluye: 1 unidad de fusión, 1 rodillo de transferencia, 3 rodillos de alimentación de papel, 3 almohadillas de fricción, 2 filtros anti polvo, Filtro de aire</t>
  </si>
  <si>
    <t>KIT DE MANTENIMIENTO RICOH, MP501SPF ORIGINAL</t>
  </si>
  <si>
    <t>KIT DE MANTENIMIENTO RICOH MP601SPF ORIGINAL</t>
  </si>
  <si>
    <t>KIT DE MANTENIMIENTO RICOH IM550 ORIGINAL</t>
  </si>
  <si>
    <t>KIT DE MANTENIMIENTO RICOH  IM501F ORIGINAL</t>
  </si>
  <si>
    <t>KIT DE NIVELACION PARA LA IMPRESORA ENDER FDM 3D ORIGINAL</t>
  </si>
  <si>
    <t>BOQUILLAS PARA LA IMPRESORA ENDER FDM 3D ORIGINAL</t>
  </si>
  <si>
    <t>Incluye 4 tuercas de aluminio anodizado (generalmente rojas o azules) y 4 resortes amarillos reforzados</t>
  </si>
  <si>
    <t>EXTRUSORES PARA LA IMPRESORA ENDER FDM 3D ORIGINAL</t>
  </si>
  <si>
    <t>CAMAS MAGNETICAS PARA LA IMPRESORA ENDER FDM 3D ORIGINAL</t>
  </si>
  <si>
    <t>VENTILADORES PARA LA IMPRESORA ENDER FDM 3D ORIGINAL</t>
  </si>
  <si>
    <t>SENSORES PARA LA IMPRESORA ENDER FDM 3D ORIGINAL</t>
  </si>
  <si>
    <t>Boquillas tipo MK8. Sus especificaciones principales son:Tipo de rosca: M6  Diámetro de filamento compatible: 1.75 mm Boquilla estándar de fábrica: 0.4 mm (ideal para equilibrar detalle y velocidad) Diámetros comunes alternativos: 0.2 mm, 0.6 mm y 0.8 mm</t>
  </si>
  <si>
    <t>Sensores termistores (para la temperatura) 
Tipo: Termistor NTC 3950.Resistencia Base: 100 k omnios.Rango de Temperatura: Miden de forma segura entre -50 C° y +300 C° (aunque la boquilla original de bronce suele limitarse a un máximo de 250 C° o 260 C°.  Tolerancia: Precisión del +-1%. Ubicación: Uno va incrustado en el bloque calentador de aluminio (para el filamento) y otro pegado bajo la superficie de la cama caliente.
Sensores finales de carrera (para los límites de los ejes)
Tipo: Microinterruptores mecánicos (interruptor de palanca con rodillo).Ubicación: Hay uno por cada eje (X, Y y Z).Voltaje estándar: Normalmente trabajan con 5 V o 12 V mandando una señal digital (abierto/cerrado) a la placa</t>
  </si>
  <si>
    <t>Bloque de Tracción:
Sistema Bowden: El motor de tracción está anclado fijamente al chasis de la impresora. Empuja el filamento a través de un tubo de teflón (PTFE) de aproximadamente 40 cm hasta el cabezal de impresión. Material de plástico (Gris/Negro): La estructura principal y la palanca tensora estan fabricadas en plástico ABS inyectado. Tracción simple (Single Gear): Utiliza un solo engranaje dentado de latón acoplado al eje del motor y un rodamiento liso (polea loca) que presiona el filamento. Motor Paso a Paso: Incorpora un motor NEMA 17 estándar (modelo 42-40), que ofrece el torque necesario para empujar filamentos rígidos.Compatibilidad de Filamentos: Diseñado para filamento de 1.75 mm. Funciona de forma óptima con materiales rígidos como PLA, PETG y ABS. No es adecuado para filamentos flexibles (como el TPU), ya que el espacio libre en la salida del engranaje permite que el material elástico se doble y se atasque.
Bloque de Fusión (Hotend MK8)Temperatura Máxima: Alcanza de forma segura hasta los 255 °C - 260 °C. .Boquilla Estándar: Trae una boquilla de latón tipo MK8 con un diámetro de 0.4 mm.Cartucho Calefactor: Funciona a un voltaje de 24V con una potencia de 40W.Termistor: Sensor de temperatura NTC de 100K ohmios para regular el calor del bloque disipador.</t>
  </si>
  <si>
    <t>1. Ventilador de Capa (Enfriamiento de Filamento)Tipo: Ventilador de turbina o soplador (Blower).Modelo: 4010 (Dimensiones: 40x40x10 mm).
2. Ventilador del Hotend (Disipador térmico)Tipo: Ventilador axial estándar.Modelo: 4010 (Dimensiones: 40x40x10 mm)..Control: Velocidad fija.Rodamiento: Cojinete de fricción (Sleeve bearing). 
3. Ventilador de la Placa Base y Fuente de Alimentación Electrónica principal: Utiliza un ventilador axial 4010 de 24V situado dentro de la carcasa metálica inferior. Fuente de poder: Dependiendo del lote de fabricación (fuentes genéricas de 24V o marcas como Landy/MeanWell), incorpora un ventilador axial interno que suele medir 6015 (60x60x15 mm) o 6010, el cual se activa mediante un sensor térmico interno de la fuente.</t>
  </si>
  <si>
    <t>Dimensiones: Mide exactamente 235 x 235 mm, cubriendo perfectamente el área total del volumen de impresión de la Ender 3.Diseño de dos capas:Base A (Superficie superior). Está fabricada de un polímero plástico flexible resistente al calor con un acabado de policarbonato texturizado.Temperatura Máxima: Soporta de forma segura hasta 80 °C. Superar este límite degrada de forma irreversible la fuerza del imán y deforma la lámina plástica.Compatibilidad de Filamentos: Diseñada principalmente para PLA y TPU. No es apta para ABS o Nylon debido a que estos materiales requieren temperaturas de cama de 100 °C o más</t>
  </si>
  <si>
    <t>Tamaño de Pantalla:  una diagonal de 10.1 pulgadas.Tipo de Panel: Pantalla LCD táctil a color con tecnología capacitiva. Puertos Laterales Integrados: El cuerpo del panel incluye de fábrica una ranura para tarjetas SD y un puerto USB 2.0 de fácil acceso para imprimir o escanear documentos directamente desde unidades externas.Ángulo Inclinable: Su estructura de soporte permite ajustar la inclinación del panel de forma mecánica para evitar reflejos de luz y adaptarse a la altura del usuario.Diseño sin Teclas se despliegan digitalmente en pantalla.</t>
  </si>
  <si>
    <t>Pantalla de gran formato: Panel LCD a color de 10.1 pulgadas (25.7 cm) con resolución Super VGA.Tecnología Capacitiva: Soporta gestos multitáctiles avanzados como arrastrar, deslizar, tocar y pellizcar para hacer zoom.Diseño 100% Digital: Carece por completo de teclas o botones numéricos físicos duros. Todo el ingreso de datos se realiza a través de teclados virtuales dinámicos en la pantalla.Soporte inclinable mecánico: Estructura física que permite ajustar el ángulo de visión de la pantalla para evitar reflejos de luz y facilitar el uso a personas de diferentes estaturas.Conectividad perimetral integrada:Una ranura para tarjetas de memoria SD en el lateral.Un puerto USB 2.0 tipo A de acceso rápido.</t>
  </si>
  <si>
    <t>Dimensiones de la pantalla: Pantalla LCD a color en formato ancho de 10.1 pulgadas (Super VGA).Interactividad capacitiva: Utiliza sensores de presión capacitivos que permiten realizar movimientos idénticos a los de un smartphone o tableta, incluyendo gestos como pellizcar para hacer zoom, deslizar pantallas laterales o arrastrar íconos.Ausencia de botones físicos: Diseño puramente táctil; no incluye botones de goma, teclas de inicio rápido ni un teclado numérico tradicional. Todas las funciones se despliegan mediante menús y teclados numéricos virtuales dinámicos en la pantalla.Conexiones directas en el chasis: Incorpora de fábrica una ranura para tarjetas de memoria SD y un puerto USB 2.0 en el borde lateral. Esto facilita la carga o descarga de archivos de manera local sin necesidad de interactuar con la red interna.Ajuste de ángulo mecánico: Su brazo de montaje permite inclinar el panel hacia arriba o abajo, mitigando los reflejos de la luz ambiental en la oficina y mejorando la ergonomía.</t>
  </si>
  <si>
    <t>Tamaño del Panel: Pantalla LCD a color de 10.1 pulgadas.Tecnología Táctil: Sistema capacitivo avanzado (como el de los smartphones actuales), que elimina por completo las teclas de goma o botones físicos tradicionales.Procesamiento Independiente: El panel opera bajo un entorno basado en Android, lo que significa que cuenta con su propio procesador de interfaz para agilizar la navegación entre menús sin saturar la memoria principal del equipo de impresión.Conectividad Integrada de Proximidad: Incorpora una etiqueta NFC nativa y conectividad Bluetooth en el mismo marco de la pantalla. Esto permite que un usuario acerque su teléfono móvil para emparejarlo o valide su identidad para liberar impresiones seguras.Puertos Laterales: Cuenta con ranura para tarjetas de memoria SD y puerto USB Host (Tipo A) para conectar memorias externas directamente a la pantalla sin usar la red.</t>
  </si>
  <si>
    <t>Diagonal de Pantalla: Panel LCD a color de 10.1 pulgadas.Interactividad: Sistema capacitivo multitáctil que responde con alta precisión a gestos como deslizar, arrastrar y pellizcar para hacer zoom.Diseño Limpio: Carece por completo de botones o teclas físicas; todo el control del equipo (incluida la introducción de números de copias) se realiza mediante un teclado virtual dinámico en la pantalla.Conectividad de Proximidad Integrada: Incorpora de fábrica un lector NFC y conectividad Bluetooth en el marco físico de la pantalla. Esto permite que los usuarios acerquen su smartphone para emparejar el equipo o pasen una tarjeta de identificación para liberar impresiones seguras.Puertos en el Chasis: Incluye una ranura para tarjetas de memoria SD y un puerto USB 2.0 en el lateral para imprimir y escanear de forma local y directa.</t>
  </si>
  <si>
    <t>Gran formato digital: Cuenta con una pantalla LCD a color de 10.1 pulgadas (25.7 cm) con resolución Super VGA.Interactividad capacitiva: Utiliza un panel táctil capacitivo de alta precisión idéntico al de los smartphones avanzados. Permite comandos multitáctiles como deslizar pantallas laterales, arrastrar íconos y pellizcar para hacer zoom.Conectividad inalámbrica integrada: Aloja internamente un chip Bluetooth y una antena de proximidad NFC directamente en el marco de la pantalla. Esto permite que el usuario sincronice su dispositivo móvil o deslice una tarjeta de identificación para iniciar sesión de forma segura sin tocar la pantalla.Estructura basculante: El soporte de montaje físico es totalmente mecánico y articulado, permitiendo regular el ángulo de inclinación para evitar reflejos de luz y garantizar la ergonomía de uso.Puertos físicos perimetrales: Incluye una ranura para tarjetas de memoria SD y un puerto USB 2.0 (Tipo A) en el lateral del marco para transferir o imprimir archivos localmente.</t>
  </si>
  <si>
    <t>KIT PAPER PICKUP ROLLER  (rodillos de alimentación de papel) RICOH MP501 ORIGINAL</t>
  </si>
  <si>
    <t xml:space="preserve">KIT PAPER PICKUP ROLLER (rodillos de alimentación de papel) RICOH MP501SPF ORIGINAL </t>
  </si>
  <si>
    <t>KIT PAPER PICKUP ROLLER (rodillos de alimentación de papel) RICOH MP601SPF  ORIGINAL</t>
  </si>
  <si>
    <t>KIT PAPER PICKUP ROLLER (rodillos de alimentación de papel) RICOH IM550 ORIGINAL</t>
  </si>
  <si>
    <t>KIT PAPER PICKUP ROLLER (rodillos de alimentación de papel) RICOH  IM550F   ORIGINAL</t>
  </si>
  <si>
    <t>KIT PAPER PICKUP ROLLER (rodillos de alimentación de papel) RICOH  IM501F  ORIGINAL</t>
  </si>
  <si>
    <t>Incluye: 1 Rodillo de Recogida (Pickup Roller - Nº de Parte: M2812824), 1 .Rodillo de Alimentación (Feed Roller - Nº de Parte: M2812821 o conjunto M2812826) y 1 Rodillo de Separación (Separation Roller - Nº de Parte: M2812820)
Rendimiento Estimado: Cuenta con una vida útil de fábrica de hasta 500,000 páginas impresas o copiadas bajo condiciones normales de oficina.</t>
  </si>
  <si>
    <t>Incluye: 1 Rodillo de Recogida (Pickup Roller - Nº de Parte: M2812824), 1 Rodillo de Alimentación (Feed Roller - Nº de Parte: M2812821 / M2812826) y 1 Rodillo de Separación (Separation / Friction Roller - Nº de Parte: M2812520 / M2812820)
Rendimiento de Fábrica: Este kit de rodillos cuenta con un ciclo de vida útil estimado de hasta 500,000 páginas impresas o copiadas bajo condiciones óptimas de oficina.</t>
  </si>
  <si>
    <t>Incluye: 1 Rodillo de Recogida (Pickup Roller - Nº de Parte: M2812824), 1 Rodillo de Alimentación (Feed Roller - Nº de Parte: M2812821) y 1 Rodillo de Separación (Separation Roller - Nº de Parte: M2812820). 
Rendimiento de Fábrica: Diseñado para cumplir un ciclo de vida óptimo de hasta 500,000 páginas impresas o copiadas bajo condiciones normales de oficina</t>
  </si>
  <si>
    <t>Incluye: 1 Rodillo de Recogida (Pickup Roller - Nº de Parte: M2812824), 1 Rodillo de Alimentación (Feed Roller - Nº de Parte: M2812821 / M2812826) y 1 Rodillo de Separación (Separation Roller - Nº de Parte: M2812820 / M2812520)
Rendimiento de Fábrica: Este juego de rodillos ofrece una vida útil estimada de hasta 500,000 páginas impresas o copiadas bajo condiciones normales de oficina.</t>
  </si>
  <si>
    <t xml:space="preserve">Módulo Alimentador (Feed Module): Está compuesto por 4 cauchos o gomas (llantas) estriadas de recogida que se montan sobre sus respectivos ejes de plástico.   
Módulo Separador (Separation Module): Está compuesto por 2 cauchos o gomas de transporte y almohadillas de preseparación (Pre-separation pads). </t>
  </si>
  <si>
    <r>
      <rPr>
        <b/>
        <sz val="11"/>
        <color rgb="FF000000"/>
        <rFont val="Garamond"/>
        <family val="1"/>
      </rPr>
      <t xml:space="preserve">APPLE IMAC 27 INTEL CORE i7 DE OCHO NUCLEOS @ 3.8GHz - RAM 8 GB - DD 500 : </t>
    </r>
    <r>
      <rPr>
        <sz val="11"/>
        <color rgb="FF000000"/>
        <rFont val="Garamond"/>
        <family val="1"/>
      </rPr>
      <t>M</t>
    </r>
    <r>
      <rPr>
        <b/>
        <sz val="11"/>
        <color rgb="FF000000"/>
        <rFont val="Garamond"/>
        <family val="1"/>
      </rPr>
      <t>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t>
    </r>
  </si>
  <si>
    <t>ESTUDIO DE MERCADO</t>
  </si>
  <si>
    <t>CANTIDAD DE SERVICIOS</t>
  </si>
  <si>
    <t>TORUS SYSTEMS SAS
NIT:901783608-5</t>
  </si>
  <si>
    <t>COMERCIALIZADORA COLOMBIA STRONG
NIT:1024503055-2</t>
  </si>
  <si>
    <t>ANALISIS DE COTIZACIONES</t>
  </si>
  <si>
    <t xml:space="preserve">MEDIANA  </t>
  </si>
  <si>
    <t xml:space="preserve">PROMEDIO </t>
  </si>
  <si>
    <t>DESVIACIÓN ESTÁNDAR</t>
  </si>
  <si>
    <t>DISPERSIÓN PRECIOS 
(Promedio)</t>
  </si>
  <si>
    <t>VALOR UNITARIO TECHO ANTES DE IVA</t>
  </si>
  <si>
    <t>IVA</t>
  </si>
  <si>
    <t>VALOR UNITARIO TECHO (IVA INCLUIDO)</t>
  </si>
  <si>
    <t>VALOR TOTAL IVA INCLUIDO</t>
  </si>
  <si>
    <t xml:space="preserve">OBSERVACIONES </t>
  </si>
  <si>
    <t xml:space="preserve">SE TOMA EL PROMEDIO COMO MEDIDA DE TENDENCIA CENTRAL TENIENDO EN CUENTA LA DISPERCION EN PRECIOS </t>
  </si>
  <si>
    <t>AGUDOS TECNOLOGIES
NIT:81735329-7</t>
  </si>
  <si>
    <t>UNLIMITED TECNO SAS
NIT: 901561636-9</t>
  </si>
  <si>
    <t>PA+B120:C170TCH CORD DE 3 MTS </t>
  </si>
  <si>
    <t>PA+B120:C170TCH CORD DE  5  MTS </t>
  </si>
  <si>
    <t>PA+B120:C170TCH CORD DE 10 MTS </t>
  </si>
  <si>
    <t>Ancho:300 cm
Alto:1 cm
Color: azul
Material:Polietileno/Cobre
Tipo de cable:Par trenzado
Velocidad de conexión:0 - 10000 Mbps
Largo del cable:3  metros
Uso:Interior</t>
  </si>
  <si>
    <t>Ancho:300 cm
Alto:1 cm
Color: azul
Material:Polietileno/Cobre
Tipo de cable:Par trenzado
Velocidad de conexión:0 - 10000 Mbps
Largo del cable: 5  metros
Uso:Interior</t>
  </si>
  <si>
    <t>Ancho:300 cm
Alto:1 cm
Color: azul
Material:Polietileno/Cobre
Tipo de cable:Par trenzado
Velocidad de conexión:0 - 10000 Mbps
Largo del cable: 10 metros
Uso:Interior</t>
  </si>
  <si>
    <t>SWITCH 24  Puertos 100 – 1000</t>
  </si>
  <si>
    <t>TAPAS FACEPLACE SENCILLAS</t>
  </si>
  <si>
    <t>TAPAS FACEPLACE DOBLES</t>
  </si>
  <si>
    <t>CANALETA DOBLE</t>
  </si>
  <si>
    <t>CANALETA SENCILLA</t>
  </si>
  <si>
    <t>SWITCH 48 Puertos 100 – 1000</t>
  </si>
  <si>
    <r>
      <rPr>
        <b/>
        <sz val="11"/>
        <color theme="1"/>
        <rFont val="Garamond"/>
        <family val="1"/>
      </rPr>
      <t>CDP 10 KVA: Mantenimiento Preventivo:Inspección Física y Limpieza</t>
    </r>
    <r>
      <rPr>
        <sz val="11"/>
        <color theme="1"/>
        <rFont val="Garamond"/>
        <family val="1"/>
      </rPr>
      <t>: Limpieza técnica de componentes internos (tarjetas, ventiladores) con sopladoras para eliminar polvo y detección de signos de corrosión, sobrecalentamiento o condensadores hinchados.
Gestión de Baterías: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Ajustes Mecánicos y Conexiones: Revisión y ajuste de terminales eléctricos para evitar puntos calientes.
Revisión del Sistema de Ventilación: Comprobación de ventiladores internos para garantizar la correcta refrigeración.</t>
    </r>
  </si>
  <si>
    <t>Prestación del servicio de mantenimiento preventivo para los siete (7) molinetes de control de acceso instalados en las dos (2) porterías de la Alcaldía Local, con el fin de garantizar su óptimo funcionamiento, prolongar su vida útil, prevenir fallas operativas y asegurar la continuidad del servicio.
El servicio deberá incluir como mínimo las siguientes actividades:
Diagnóstico general del estado físico, mecánico, eléctrico y electrónico de cada molinete.
Limpieza interna y externa de componentes mecánicos, tarjetas electrónicas, sensores, brazos, mecanismos de giro y partes móviles.
Lubricación y ajuste de mecanismos de rotación, ejes, rodamientos y sistemas de bloqueo.
Verificación, calibración y pruebas de funcionamiento de sensores, lectores, fuentes de poder, tarjetas controladoras y elementos de comunicación.
Revisión y ajuste de conexiones eléctricas, cableado de datos y alimentación eléctrica.
Configuración y validación de integración con el sistema de control de acceso y software de administración, cuando aplique.
Actualización de firmware, parametrización y optimización de configuraciones de los equipos cuando técnicamente se requiera.
Realización de pruebas funcionales y verificación de operación normal de cada molinete intervenido.
Entrega de informe técnico detallado por equipo intervenido, indicando diagnóstico, actividades ejecutadas, estado final, recomendaciones técnicas y registro fotográfico.</t>
  </si>
  <si>
    <t>Prestación del servicio de mantenimiento correctivo para los siete (7) molinetes de control de acceso instalados en las dos (2) porterías de la Alcaldía Local, destinado a corregir fallas mecánicas, eléctricas, electrónicas, de comunicación o funcionamiento que afecten la operación normal de los equipos.
El servicio deberá incluir como mínimo las siguientes actividades:
Diagnóstico técnico para identificación de fallas operativas, mecánicas, eléctricas, electrónicas o de comunicación.
Corrección y reparación de averías detectadas en componentes mecánicos, electrónicos, eléctricos o de control.
Ajuste, reconfiguración y restablecimiento de parámetros de operación.
Reparación o sustitución de componentes defectuosos que afecten el funcionamiento del equipo.
Suministro e instalación de repuestos menores y consumibles requeridos para la corrección de las fallas, previa autorización del supervisor del contrato.
Restablecimiento de la comunicación e integración con el sistema de control de acceso y software de administración cuando se vea afectada.
Pruebas funcionales, validación operativa y puesta en servicio de los equipos intervenidos.
Entrega de informe técnico detallado por equipo intervenido, indicando diagnóstico, causa de la falla, actividades ejecutadas, repuestos utilizados, estado final, recomendaciones técnicas y registro fotográfico.</t>
  </si>
  <si>
    <t>CONTROL DE ACCESO (MOLINETES)</t>
  </si>
  <si>
    <t>Prestación del servicio de mantenimiento preventivo de los sistemas de electroimanes y puertas de acceso para personas con discapacidad instalados en las sedes de la Alcaldía Local, con el fin de garantizar su adecuado funcionamiento, accesibilidad y seguridad.
Incluye:
Diagnóstico técnico general.
Limpieza de componentes eléctricos, electrónicos y mecánicos.
Ajuste, calibración y lubricación de mecanismos de apertura y cierre.
Revisión de cableado, fuentes de alimentación y dispositivos de control.
Verificación del funcionamiento de controles remotos y sistemas de apertura.
Pruebas operativas y de seguridad.
Informe técnico de mantenimiento.</t>
  </si>
  <si>
    <t>CONTROL DE ACCESO (ELECTROIMANES)</t>
  </si>
  <si>
    <t>Prestación del servicio de mantenimiento correctivo para los sistemas de electroimanes y puertas de acceso para personas con discapacidad, orientado a corregir fallas mecánicas, eléctricas o electrónicas que afecten su funcionamiento.
Incluye:
Diagnóstico de fallas.
Reparación y ajuste de componentes defectuosos.
Corrección de fallas eléctricas, electrónicas y mecánicas.
Configuración y validación de integración con sistemas de control de acceso.
Cambio e instalación de repuestos menores y consumibles autorizados.
Pruebas funcionales posteriores a la intervención.
Informe técnico de actividades ejecutadas.</t>
  </si>
  <si>
    <t>Prestación del servicio de instalación y/o desinstalación de electroimanes, fuentes de alimentación, pulsadores, controles de apertura y demás componentes asociados al sistema de acceso para personas con discapacidad.
Incluye:
Desmonte de componentes existentes.
Instalación y fijación de electroimanes.
Conexionado eléctrico y de control.
Configuración inicial.
Pruebas de apertura, cierre y emergencia.
Puesta en funcionamiento del sistema.</t>
  </si>
  <si>
    <t>CONTROL DE ACCESO (DISPOSITIVOS BIOMETRICOS)</t>
  </si>
  <si>
    <t>Prestación del servicio de mantenimiento preventivo para dieciocho (18) dispositivos biométricos de reconocimiento facial instalados en las diferentes sedes de la Alcaldía Local de Ciudad Bolívar, con el fin de garantizar su adecuado funcionamiento, disponibilidad y vida útil.
Incluye como mínimo:
Diagnóstico técnico integral del estado físico, eléctrico, electrónico y funcional de cada equipo biométrico.
Limpieza interna y externa de sensores, cámaras, lectores, pantallas, tarjetas electrónicas y componentes de comunicación.
Revisión, ajuste y verificación de fuentes de alimentación, cableado estructurado, conexiones de red y puertos de comunicación.
Verificación del correcto registro de marcaciones de entrada y salida de usuarios.
Realización de pruebas funcionales, de conectividad y operación posterior a cada intervención técnica.
Entrega de informe técnico de las actividades ejecutadas.</t>
  </si>
  <si>
    <t>Prestación del servicio de mantenimiento correctivo, conectividad, configuración, parametrización y validación operativa para dieciocho (18) dispositivos biométricos de reconocimiento facial instalados en las diferentes sedes de la Alcaldía Local de Ciudad Bolívar, garantizando la continuidad operativa del sistema de control de acceso y asistencia.
Incluye como mínimo:
Configuración y parametrización de los equipos biométricos.
Validación y restablecimiento de conectividad entre los equipos biométricos y el servidor central de control de acceso y asistencia.
Actualización de firmware, software o configuraciones técnicas cuando aplique.
Corrección de fallas de comunicación, reconocimiento facial, almacenamiento de registros, sincronización o acceso al sistema.
Cambio e instalación de repuestos menores y consumibles necesarios para garantizar el adecuado funcionamiento de los equipos, previa autorización del supervisor del contrato.
Realización de pruebas funcionales, de conectividad y operación posterior a cada intervención técnica.
Entrega de informe técnico detallado de las actividades ejecutadas.</t>
  </si>
  <si>
    <t xml:space="preserve">SE TOMA LA MEDIANA COMO MEDIDA DE TENDENCIA CENTRAL TENIENDO EN CUENTA LA DISPERCION EN PRECIOS </t>
  </si>
  <si>
    <t>Puertos: 48 puertos RJ-45 Gigabit Ethernet con negociación automática de velocidad (10/100/1000 Mbps).Capacidad del Switch: Suele ser de 48 Gbps , permitiendo transferir datos de forma fluida y sin bloqueos.Tabla de Direcciones MAC: Capacidad para 8K o 16K direcciones.Tecnología de reenvío: Almacenamiento y reenvío ( Store-and-Forward ).Auto MDI / MDIX: Elimina la necesidad de utilizar cables cruzados.Compatibilidad de protocolos: IEEE 802.3i/802.3u/802.3ab/802.3x.Alimentación: 100-240V AC, 50/60 Hz
Puertos: 48 puertos RJ45 con negociación automática 10/100/1000 Mbps.Rendimiento:Capacidad de conmutación: Entre\(96\)Gbps y\(104\)Gbps, dependiendo del fabricante.Tasa de reenvío: Entre 71 y 130 millones de paquetes por segundo (Mpps).Tabla de Direcciones MAC: Desde 8K hasta 32K entradas.Tecnología de Red: Compatibilidad con IEEE 802.3u (Fast Ethernet) y 802.3ab (Gigabit).Alimentación y Consumo: Fuente de 100-240V AC (50/60Hz)</t>
  </si>
  <si>
    <t>Puertos: 8 puertos RJ-45 Gigabit Ethernet, con Velocidad de puertos: 10/100/1000 Mbps (Gigabit Ethernet).Estándares: IEEE 802.3i/u/x/ab (compatible con control de flujo y autonegociación).Tipo de switch: No administrable (Plug and Play), no requiere configuración previa.Capacidad de conmutación: Entre 16 Gbps y 18 Gbps (según la marca).Diseño: Carcasa de plástico, normalmente de sobremesa o para montaje en pared.Refrigeración: Sin ventiladores (Fanless), lo que garantiza un funcionamiento silencioso.Eficiencia energética: Tecnología Green Ethernet que reduce el consumo de energía</t>
  </si>
  <si>
    <t>Metro/Lineal</t>
  </si>
  <si>
    <t>Canaleta doble para conducción, organización y protección de cableado eléctrico, voz, datos o control, fabricada en lámina metálica calibre 22 con acabado anticorrosivo. Cuenta con un tabique o división interna que permite la separación de dos canales independientes dentro de una misma estructura, facilitando la segregación y organización de diferentes tipos de cableado. Dispone de tapa removible para inspección, mantenimiento y ampliación de redes. Medidas aproximadas de 100 mm de ancho x 50 mm de alto o equivalente comercial. Diseñada para instalaciones técnicas, eléctricas y de cableado estructurado en entornos institucionales, comerciales e industriales.</t>
  </si>
  <si>
    <t>Canaleta sencilla para conducción, organización y protección de cableado eléctrico, de voz, datos, control y telecomunicaciones, fabricada en PVC rígido autoextinguible de alta resistencia, con acabado liso y superficie libre de rebabas. Cuenta con tapa removible de ajuste a presión que facilita la instalación, inspección y mantenimiento del cableado. Presenta dimensiones aproximadas de 100 mm de ancho por 10 mm de alto y longitud comercial entre 2 y 3 metros por tramo o equivalente comercial. Diseñada para instalación sobrepuesta en muros, techos, divisiones y otras superficies, ofreciendo alta resistencia al impacto, deformación y corrosión, así como propiedades retardantes a la llama. Compatible con accesorios de unión, derivación, terminales y esquineros, y apta para uso en instalaciones residenciales, comerciales, institucionales e industriales, cumpliendo con los estándares aplicables para canalización de cableado eléctrico y de telecomunicaciones.</t>
  </si>
  <si>
    <t>VALOR UNITARIO ANTES DE IVA</t>
  </si>
  <si>
    <t>VALOR IVA</t>
  </si>
  <si>
    <t xml:space="preserve">VALOR UNITARIO IVA INCLUIDO </t>
  </si>
  <si>
    <t>VENTA EQUIPOS SAS
NIT: 900.155.085-6</t>
  </si>
  <si>
    <t xml:space="preserve"> </t>
  </si>
  <si>
    <t>BOLSA DE REPUESTOS, ACCESORIOS E INSUMOS TECNOLÓGICOS PARA MANTENIMIENTO</t>
  </si>
  <si>
    <t>Bolsa a monto agotable destinada al suministro de repuestos, accesorios, consumibles, materiales, herramientas menores y demás elementos tecnológicos requeridos para la ejecución de los mantenimientos preventivos y correctivos de los equipos tecnológicos, electrónicos, de cómputo, redes, telecomunicaciones e infraestructura tecnológica de la Entidad. Comprende, entre otros, cables de red UTP en diferentes longitudes, cargadores para computadores portátiles, adaptadores SATA-USB, switches de red, conectores RJ45, jacks categoría 6A, faceplates, canaletas, herramientas para cableado estructurado, accesorios para redes, dispositivos de conectividad y demás elementos compatibles y equivalentes que sean necesarios para garantizar el correcto funcionamiento, reparación, sustitución o reposición de componentes durante la ejecución del contrato. Los elementos serán suministrados únicamente cuando su reemplazo resulte técnicamente necesario, previa autorización del supervisor del contrato, de conformidad con las necesidades de la Entidad y hasta agotar el presupuesto destinado para la bolsa.</t>
  </si>
  <si>
    <t>BOLSA AGOTABLE</t>
  </si>
  <si>
    <t>CANTIDAD</t>
  </si>
  <si>
    <t xml:space="preserve">OBJETO: “PRESTAR DE MANERA INTEGRAL LOS SERVICIOS DE MANTENIMIENTO PREVENTIVO Y CORRECTIVO PARA LOS ELEMENTOS TECNOLÓGICOS Y ELECTRÓNICOS DE LA ALCALDIA LOCAL DE CIUDAD BOLIVAR Y SUS DIFERENTES SEDES, EN EL MARCO DEL PLAN DE DESARROLLO LOCAL 2025-2028”.
</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</si>
  <si>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NOTA 2: SE TOMAN VALORES PARA EL RECURSO HUMANO DE LA  RESOLUCION No 1124 DE 2024  SECRETARIA DISTRITAL DE GOBIERNO, TABLA DE HONORARIOS PERSONAS NATURALES POR PRESTACION DE SERVICIOS PROFESIONALES Y DE APOYO A LA GESTION.
NOTA: El suministro y/o cambio de repuestos que resulte necesario como consecuencia del diagnóstico realizado durante la ejecución de los mantenimientos preventivos y/o correctivos se efectuará únicamente cuando se determine técnicamente su necesidad y previa autorización de la supervisión del contrato. El valor correspondiente al suministro de dichos repuestos será reconocido con cargo a la Bolsa de Repuestos, de acuerdo con los valores y condiciones establecidos para su ejecución. En consecuencia, no habrá lugar al reconocimiento de valores adicionales por concepto de instalación, cambio, sustitución o mano de obra asociada al reemplazo de los repuestos, toda vez que dichas actividades deberán encontrarse incluidas dentro del valor ofertado para el respectivo servicio de mantenimiento. De esta manera, el contratista no podrá efectuar cobros adicionales por actividades asociadas a la instalación de los repuestos suministrados con cargo a la bolsa.</t>
  </si>
  <si>
    <t>ESTE ÍTEM COMPRENDE EL VALOR DE LA BOLSA DE REPUESTOS, ACCESORIOS, CONSUMIBLES E INSUMOS TECNOLÓGICOS PARA EL MANTENIMIENTO DE LA INFRAESTRUCTURA TECNOLÓGICA DE LA ENTIDAD. ES UN VALOR INMODIFICABLE E INOFERTABLE. ESTE VALOR UNITARIAMENTE CORRESPONDE A LA SUMA DE ($12.736.610), EL CUAL COMPRENDE TODOS LOS GASTOS DIRECTOS E INDIRECTOS, TALES COMO LA ADMINISTRACIÓN DEL RECURSO, SUMINISTRO DE LOS ELEMENTOS, TRANSPORTE, CARGUE, DESCARGUE, IMPUESTOS, TASAS, CONTRIBUCIONES Y DEMÁS GRAVÁMENES A QUE HAYA LUGAR, DE CONFORMIDAD CON LA NORMATIVIDAD VIGENTE.</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</si>
  <si>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NOTA 2 : El valor ofertado deberá incluir la totalidad de los costos asociados a la mano de obra requerida para la ejecución de las actividades de mantenimiento preventivo y correctivo, incluyendo diagnóstico, desmontaje, montaje, instalación, configuración, pruebas y puesta en funcionamiento de los equipos.
Así mismo, deberá incluir el valor correspondiente a la bolsa de repuestos, partes, componentes y consumibles, de conformidad con las condiciones establecidas en el estudio previo y el anexo técnico.
En consecuencia, los valores correspondientes a mano de obra y bolsa de repuestos deberán encontrarse incluidos en la propuesta económica y no podrán generar costos adicionales para la Entidad durante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</si>
</sst>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6" formatCode="&quot;$&quot;\ #,##0;[Red]\-&quot;$&quot;\ #,##0"/>
    <numFmt numFmtId="44" formatCode="_-&quot;$&quot;\ * #,##0.00_-;\-&quot;$&quot;\ * #,##0.00_-;_-&quot;$&quot;\ * &quot;-&quot;??_-;_-@_-"/>
    <numFmt numFmtId="164" formatCode="_-&quot;$&quot;* #,##0_-;\-&quot;$&quot;* #,##0_-;_-&quot;$&quot;* &quot;-&quot;_-;_-@_-"/>
    <numFmt numFmtId="165" formatCode="\$#,##0;[Red]\(\$#,##0\);\-"/>
    <numFmt numFmtId="166" formatCode="_-&quot;$&quot;\ * #,##0.00_-;\-&quot;$&quot;\ * #,##0.00_-;_-&quot;$&quot;\ * &quot;-&quot;??_-;_-@"/>
    <numFmt numFmtId="167" formatCode="_-* #,##0_-;\-* #,##0_-;_-* &quot;-&quot;??_-;_-@_-"/>
    <numFmt numFmtId="168" formatCode="_-&quot;$&quot;\ * #,##0_-;\-&quot;$&quot;\ * #,##0_-;_-&quot;$&quot;\ * &quot;-&quot;??_-;_-@_-"/>
  </numFmts>
  <fonts count="15" x14ac:knownFonts="1">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color theme="1"/>
      <name val="Garamond"/>
      <family val="1"/>
    </font>
    <font>
      <b/>
      <sz val="11"/>
      <name val="Garamond"/>
      <family val="1"/>
    </font>
    <font>
      <sz val="11"/>
      <name val="Garamond"/>
      <family val="1"/>
    </font>
    <font>
      <b/>
      <sz val="11"/>
      <color theme="1"/>
      <name val="Garamond"/>
      <family val="1"/>
    </font>
    <font>
      <sz val="11"/>
      <color rgb="FF000000"/>
      <name val="Garamond"/>
      <family val="1"/>
    </font>
    <font>
      <b/>
      <sz val="11"/>
      <color rgb="FF000000"/>
      <name val="Garamond"/>
      <family val="1"/>
    </font>
    <font>
      <sz val="11"/>
      <color rgb="FF000000"/>
      <name val="Garamond"/>
      <family val="1"/>
    </font>
    <font>
      <sz val="11"/>
      <color theme="1"/>
      <name val="Garamond"/>
      <family val="1"/>
    </font>
    <font>
      <sz val="10"/>
      <color theme="1"/>
      <name val="Garamond"/>
      <family val="1"/>
    </font>
    <font>
      <b/>
      <sz val="10"/>
      <color theme="1"/>
      <name val="Garamond"/>
      <family val="1"/>
    </font>
    <font>
      <b/>
      <sz val="14"/>
      <color theme="1"/>
      <name val="Garamond"/>
      <family val="1"/>
    </font>
  </fonts>
  <fills count="1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0"/>
        <bgColor theme="0"/>
      </patternFill>
    </fill>
    <fill>
      <patternFill patternType="solid">
        <fgColor rgb="FFFFFFFF"/>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rgb="FFD0CECE"/>
        <bgColor rgb="FFD0CECE"/>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249977111117893"/>
        <bgColor rgb="FFFFCCFF"/>
      </patternFill>
    </fill>
    <fill>
      <patternFill patternType="solid">
        <fgColor rgb="FF92D050"/>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22">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cellStyleXfs>
  <cellXfs count="134">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6"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4" fillId="0" borderId="0" xfId="0" applyFont="1" applyAlignment="1">
      <alignment vertical="center"/>
    </xf>
    <xf numFmtId="0" fontId="4" fillId="0" borderId="1" xfId="0" applyFont="1" applyBorder="1" applyAlignment="1">
      <alignment vertical="center"/>
    </xf>
    <xf numFmtId="0" fontId="9" fillId="0" borderId="1" xfId="0" applyFont="1" applyBorder="1" applyAlignment="1">
      <alignment horizontal="center" vertical="center" wrapText="1"/>
    </xf>
    <xf numFmtId="0" fontId="7" fillId="6" borderId="1"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8" fillId="0" borderId="1" xfId="0" applyFont="1" applyBorder="1" applyAlignment="1">
      <alignment vertical="center"/>
    </xf>
    <xf numFmtId="0" fontId="8" fillId="0" borderId="1" xfId="0" applyFont="1" applyBorder="1" applyAlignment="1">
      <alignment vertical="center" wrapText="1"/>
    </xf>
    <xf numFmtId="0" fontId="7" fillId="7" borderId="1" xfId="0" applyFont="1" applyFill="1" applyBorder="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3" borderId="1" xfId="0" applyFont="1" applyFill="1" applyBorder="1" applyAlignment="1">
      <alignment horizontal="center" vertical="center"/>
    </xf>
    <xf numFmtId="165" fontId="0" fillId="0" borderId="1" xfId="0" applyNumberFormat="1" applyBorder="1" applyAlignment="1">
      <alignment horizontal="center" vertical="center" wrapText="1"/>
    </xf>
    <xf numFmtId="0" fontId="7" fillId="0" borderId="0" xfId="0" applyFont="1" applyAlignment="1">
      <alignment horizontal="center" vertical="center" wrapText="1"/>
    </xf>
    <xf numFmtId="0" fontId="4" fillId="0" borderId="0" xfId="0" applyFont="1" applyAlignment="1">
      <alignment horizontal="left" vertical="center" wrapText="1"/>
    </xf>
    <xf numFmtId="5" fontId="13" fillId="11" borderId="1" xfId="0" applyNumberFormat="1" applyFont="1" applyFill="1" applyBorder="1" applyAlignment="1">
      <alignment horizontal="center" vertical="center" wrapText="1"/>
    </xf>
    <xf numFmtId="166" fontId="13" fillId="11" borderId="1" xfId="0" applyNumberFormat="1" applyFont="1" applyFill="1" applyBorder="1" applyAlignment="1">
      <alignment horizontal="center" vertical="center" wrapText="1"/>
    </xf>
    <xf numFmtId="5" fontId="13" fillId="12" borderId="1" xfId="0" applyNumberFormat="1" applyFont="1" applyFill="1" applyBorder="1" applyAlignment="1">
      <alignment horizontal="center" vertical="center" wrapText="1"/>
    </xf>
    <xf numFmtId="167" fontId="12" fillId="0" borderId="1" xfId="0" applyNumberFormat="1" applyFont="1" applyBorder="1" applyAlignment="1">
      <alignment vertical="center" wrapText="1"/>
    </xf>
    <xf numFmtId="5" fontId="12" fillId="0" borderId="1" xfId="0" applyNumberFormat="1" applyFont="1" applyBorder="1" applyAlignment="1">
      <alignment vertical="center" wrapText="1"/>
    </xf>
    <xf numFmtId="9" fontId="12" fillId="0" borderId="1" xfId="0" applyNumberFormat="1" applyFont="1" applyBorder="1" applyAlignment="1">
      <alignment horizontal="center" vertical="center" wrapText="1"/>
    </xf>
    <xf numFmtId="6" fontId="12" fillId="0" borderId="1" xfId="0" applyNumberFormat="1" applyFont="1" applyBorder="1" applyAlignment="1">
      <alignment horizontal="center" vertical="center"/>
    </xf>
    <xf numFmtId="6"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9" fillId="2" borderId="2"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4" fillId="11" borderId="9" xfId="0" applyFont="1" applyFill="1" applyBorder="1" applyAlignment="1">
      <alignment vertical="center"/>
    </xf>
    <xf numFmtId="0" fontId="7" fillId="13" borderId="4" xfId="0" applyFont="1" applyFill="1" applyBorder="1" applyAlignment="1">
      <alignment horizontal="center" vertical="center"/>
    </xf>
    <xf numFmtId="0" fontId="4" fillId="13" borderId="4" xfId="0" applyFont="1" applyFill="1" applyBorder="1" applyAlignment="1">
      <alignment vertical="center"/>
    </xf>
    <xf numFmtId="0" fontId="7" fillId="3" borderId="1" xfId="0" applyFont="1" applyFill="1" applyBorder="1" applyAlignment="1">
      <alignment vertical="center"/>
    </xf>
    <xf numFmtId="0" fontId="7"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44" fontId="10" fillId="0" borderId="1" xfId="1" applyFont="1" applyBorder="1" applyAlignment="1">
      <alignment horizontal="center" vertical="center" wrapText="1"/>
    </xf>
    <xf numFmtId="44" fontId="11" fillId="10" borderId="1" xfId="1" applyFont="1" applyFill="1" applyBorder="1" applyAlignment="1">
      <alignment horizontal="center" vertical="center"/>
    </xf>
    <xf numFmtId="0" fontId="7" fillId="0" borderId="0" xfId="0" applyFont="1" applyAlignment="1">
      <alignment horizontal="left" vertical="center"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vertical="center" wrapText="1"/>
    </xf>
    <xf numFmtId="0" fontId="4" fillId="0" borderId="5" xfId="0" applyFont="1" applyBorder="1" applyAlignment="1">
      <alignment vertical="center"/>
    </xf>
    <xf numFmtId="0" fontId="7" fillId="0" borderId="5" xfId="0" applyFont="1" applyBorder="1" applyAlignment="1">
      <alignment vertical="center"/>
    </xf>
    <xf numFmtId="0" fontId="7" fillId="0" borderId="5" xfId="0" applyFont="1" applyBorder="1" applyAlignment="1">
      <alignment vertical="center" wrapText="1"/>
    </xf>
    <xf numFmtId="5" fontId="13" fillId="11" borderId="11" xfId="0" applyNumberFormat="1" applyFont="1" applyFill="1" applyBorder="1" applyAlignment="1">
      <alignment horizontal="center" vertical="center" wrapText="1"/>
    </xf>
    <xf numFmtId="166" fontId="13" fillId="11" borderId="11" xfId="0" applyNumberFormat="1" applyFont="1" applyFill="1" applyBorder="1" applyAlignment="1">
      <alignment horizontal="center" vertical="center" wrapText="1"/>
    </xf>
    <xf numFmtId="5" fontId="13" fillId="12" borderId="11" xfId="0" applyNumberFormat="1" applyFont="1" applyFill="1" applyBorder="1" applyAlignment="1">
      <alignment horizontal="center" vertical="center" wrapText="1"/>
    </xf>
    <xf numFmtId="44" fontId="11" fillId="0" borderId="1" xfId="1" applyFont="1" applyBorder="1" applyAlignment="1">
      <alignment horizontal="center" vertical="center"/>
    </xf>
    <xf numFmtId="0" fontId="7" fillId="5"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xf>
    <xf numFmtId="0" fontId="4" fillId="0" borderId="1" xfId="0" applyFont="1" applyBorder="1" applyAlignment="1">
      <alignment vertical="center" wrapText="1"/>
    </xf>
    <xf numFmtId="0" fontId="4" fillId="0" borderId="11" xfId="0" applyFont="1" applyBorder="1" applyAlignment="1">
      <alignment vertical="center"/>
    </xf>
    <xf numFmtId="0" fontId="4" fillId="0" borderId="12" xfId="0" applyFont="1" applyBorder="1" applyAlignment="1">
      <alignment vertical="center"/>
    </xf>
    <xf numFmtId="168" fontId="8" fillId="0" borderId="1" xfId="0" applyNumberFormat="1" applyFont="1" applyBorder="1" applyAlignment="1">
      <alignment horizontal="center" vertical="center" wrapText="1"/>
    </xf>
    <xf numFmtId="168" fontId="4" fillId="0" borderId="3" xfId="0" applyNumberFormat="1" applyFont="1" applyBorder="1" applyAlignment="1">
      <alignment horizontal="center" vertical="center"/>
    </xf>
    <xf numFmtId="168" fontId="4" fillId="0" borderId="1" xfId="0" applyNumberFormat="1" applyFont="1" applyBorder="1" applyAlignment="1">
      <alignment horizontal="center" vertical="center"/>
    </xf>
    <xf numFmtId="168" fontId="4" fillId="0" borderId="1" xfId="1" applyNumberFormat="1" applyFont="1" applyBorder="1" applyAlignment="1">
      <alignment horizontal="center" vertical="center"/>
    </xf>
    <xf numFmtId="168" fontId="8" fillId="3" borderId="1" xfId="0" applyNumberFormat="1" applyFont="1" applyFill="1" applyBorder="1" applyAlignment="1">
      <alignment horizontal="center" vertical="center" wrapText="1"/>
    </xf>
    <xf numFmtId="6" fontId="7" fillId="15" borderId="1" xfId="0" applyNumberFormat="1" applyFont="1" applyFill="1" applyBorder="1" applyAlignment="1">
      <alignment vertical="center"/>
    </xf>
    <xf numFmtId="6" fontId="14" fillId="15" borderId="1" xfId="0" applyNumberFormat="1" applyFont="1" applyFill="1" applyBorder="1" applyAlignment="1">
      <alignment vertical="center"/>
    </xf>
    <xf numFmtId="0" fontId="9" fillId="16" borderId="1" xfId="0" applyFont="1" applyFill="1" applyBorder="1" applyAlignment="1">
      <alignment horizontal="center" vertical="center" wrapText="1"/>
    </xf>
    <xf numFmtId="0" fontId="7" fillId="16" borderId="1" xfId="0" applyFont="1" applyFill="1" applyBorder="1" applyAlignment="1" applyProtection="1">
      <alignment horizontal="center" vertical="center" wrapText="1"/>
      <protection locked="0"/>
    </xf>
    <xf numFmtId="0" fontId="4" fillId="16" borderId="1" xfId="0" applyFont="1" applyFill="1" applyBorder="1" applyAlignment="1" applyProtection="1">
      <alignment horizontal="left" vertical="center" wrapText="1"/>
      <protection locked="0"/>
    </xf>
    <xf numFmtId="0" fontId="8" fillId="16" borderId="1" xfId="0" applyFont="1" applyFill="1" applyBorder="1" applyAlignment="1">
      <alignment horizontal="center" vertical="center" wrapText="1"/>
    </xf>
    <xf numFmtId="0" fontId="4" fillId="16" borderId="1" xfId="0" applyFont="1" applyFill="1" applyBorder="1" applyAlignment="1">
      <alignment horizontal="center" vertical="center"/>
    </xf>
    <xf numFmtId="165" fontId="0" fillId="16" borderId="1" xfId="0" applyNumberFormat="1" applyFill="1" applyBorder="1" applyAlignment="1">
      <alignment horizontal="center" vertical="center" wrapText="1"/>
    </xf>
    <xf numFmtId="0" fontId="11" fillId="16" borderId="1" xfId="0" applyFont="1" applyFill="1" applyBorder="1" applyAlignment="1">
      <alignment horizontal="center" vertical="center"/>
    </xf>
    <xf numFmtId="44" fontId="10" fillId="16" borderId="1" xfId="1" applyFont="1" applyFill="1" applyBorder="1" applyAlignment="1">
      <alignment horizontal="center" vertical="center" wrapText="1"/>
    </xf>
    <xf numFmtId="44" fontId="11" fillId="16" borderId="1" xfId="1" applyFont="1" applyFill="1" applyBorder="1" applyAlignment="1">
      <alignment horizontal="center" vertical="center"/>
    </xf>
    <xf numFmtId="168" fontId="4" fillId="16" borderId="1" xfId="0" applyNumberFormat="1" applyFont="1" applyFill="1" applyBorder="1" applyAlignment="1">
      <alignment horizontal="center" vertical="center"/>
    </xf>
    <xf numFmtId="168" fontId="8" fillId="16" borderId="1" xfId="0" applyNumberFormat="1" applyFont="1" applyFill="1" applyBorder="1" applyAlignment="1">
      <alignment horizontal="center" vertical="center" wrapText="1"/>
    </xf>
    <xf numFmtId="167" fontId="12" fillId="16" borderId="1" xfId="0" applyNumberFormat="1" applyFont="1" applyFill="1" applyBorder="1" applyAlignment="1">
      <alignment vertical="center" wrapText="1"/>
    </xf>
    <xf numFmtId="5" fontId="12" fillId="16" borderId="1" xfId="0" applyNumberFormat="1" applyFont="1" applyFill="1" applyBorder="1" applyAlignment="1">
      <alignment vertical="center" wrapText="1"/>
    </xf>
    <xf numFmtId="9" fontId="12" fillId="16" borderId="1" xfId="0" applyNumberFormat="1" applyFont="1" applyFill="1" applyBorder="1" applyAlignment="1">
      <alignment horizontal="center" vertical="center" wrapText="1"/>
    </xf>
    <xf numFmtId="6" fontId="12" fillId="16" borderId="1" xfId="0" applyNumberFormat="1" applyFont="1" applyFill="1" applyBorder="1" applyAlignment="1">
      <alignment horizontal="center" vertical="center"/>
    </xf>
    <xf numFmtId="6" fontId="12" fillId="16" borderId="1" xfId="0" applyNumberFormat="1" applyFont="1" applyFill="1" applyBorder="1" applyAlignment="1">
      <alignment horizontal="center" vertical="center" wrapText="1"/>
    </xf>
    <xf numFmtId="0" fontId="0" fillId="16" borderId="0" xfId="0" applyFill="1" applyAlignment="1">
      <alignment wrapText="1"/>
    </xf>
    <xf numFmtId="44" fontId="11" fillId="0" borderId="1" xfId="1" applyFont="1" applyFill="1" applyBorder="1" applyAlignment="1">
      <alignment horizontal="center" vertical="center"/>
    </xf>
    <xf numFmtId="44" fontId="10" fillId="0" borderId="1" xfId="1" applyFont="1" applyFill="1" applyBorder="1" applyAlignment="1">
      <alignment horizontal="center" vertical="center" wrapText="1"/>
    </xf>
    <xf numFmtId="3" fontId="4" fillId="0" borderId="0" xfId="0" applyNumberFormat="1" applyFont="1" applyAlignment="1">
      <alignment vertical="center"/>
    </xf>
    <xf numFmtId="6" fontId="4" fillId="0" borderId="0" xfId="0" applyNumberFormat="1" applyFont="1" applyAlignment="1">
      <alignmen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13" fillId="0" borderId="1" xfId="0" applyFont="1" applyBorder="1" applyAlignment="1">
      <alignment horizontal="left" vertical="top" wrapText="1"/>
    </xf>
    <xf numFmtId="0" fontId="7" fillId="7"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4" fillId="7" borderId="1" xfId="0" applyFont="1" applyFill="1" applyBorder="1" applyAlignment="1">
      <alignment horizontal="center" vertical="center" wrapText="1"/>
    </xf>
    <xf numFmtId="5" fontId="13" fillId="14" borderId="1" xfId="0" applyNumberFormat="1" applyFont="1" applyFill="1" applyBorder="1" applyAlignment="1">
      <alignment horizontal="center" vertical="center" wrapText="1"/>
    </xf>
    <xf numFmtId="0" fontId="9" fillId="12" borderId="1" xfId="0" applyFont="1" applyFill="1" applyBorder="1" applyAlignment="1">
      <alignment horizontal="center" vertical="center" wrapText="1"/>
    </xf>
    <xf numFmtId="0" fontId="9" fillId="9" borderId="8" xfId="0"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9" borderId="13" xfId="0" applyFont="1" applyFill="1" applyBorder="1" applyAlignment="1">
      <alignment horizontal="center" vertical="center" wrapText="1"/>
    </xf>
    <xf numFmtId="0" fontId="9" fillId="9" borderId="10" xfId="0" applyFont="1" applyFill="1" applyBorder="1" applyAlignment="1">
      <alignment horizontal="center" vertical="center" wrapText="1"/>
    </xf>
    <xf numFmtId="0" fontId="9" fillId="9" borderId="0" xfId="0" applyFont="1" applyFill="1" applyAlignment="1">
      <alignment horizontal="center" vertical="center" wrapText="1"/>
    </xf>
    <xf numFmtId="0" fontId="9" fillId="9" borderId="14"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9" borderId="7" xfId="0" applyFont="1" applyFill="1" applyBorder="1" applyAlignment="1">
      <alignment horizontal="center" vertical="center" wrapText="1"/>
    </xf>
    <xf numFmtId="0" fontId="9" fillId="9" borderId="15" xfId="0" applyFont="1" applyFill="1" applyBorder="1" applyAlignment="1">
      <alignment horizontal="center" vertical="center" wrapText="1"/>
    </xf>
    <xf numFmtId="0" fontId="5" fillId="11" borderId="9"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7" fillId="13" borderId="4" xfId="0" applyFont="1" applyFill="1" applyBorder="1" applyAlignment="1">
      <alignment horizontal="center" vertical="center"/>
    </xf>
    <xf numFmtId="0" fontId="9" fillId="11"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13" borderId="2" xfId="0" applyFont="1" applyFill="1" applyBorder="1" applyAlignment="1">
      <alignment horizontal="center" vertical="center" wrapText="1"/>
    </xf>
    <xf numFmtId="0" fontId="5" fillId="13" borderId="4" xfId="0" applyFont="1" applyFill="1" applyBorder="1" applyAlignment="1">
      <alignment horizontal="center" vertical="center" wrapText="1"/>
    </xf>
    <xf numFmtId="0" fontId="5" fillId="13" borderId="3" xfId="0" applyFont="1" applyFill="1" applyBorder="1" applyAlignment="1">
      <alignment horizontal="center" vertical="center" wrapText="1"/>
    </xf>
    <xf numFmtId="0" fontId="7" fillId="4" borderId="10" xfId="0" applyFont="1" applyFill="1" applyBorder="1" applyAlignment="1">
      <alignment horizontal="center" vertical="center"/>
    </xf>
    <xf numFmtId="0" fontId="7" fillId="4" borderId="0" xfId="0" applyFont="1" applyFill="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9" fillId="9"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12" borderId="11" xfId="0" applyFont="1" applyFill="1" applyBorder="1" applyAlignment="1">
      <alignment horizontal="center" vertical="center" wrapText="1"/>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3" xfId="0" applyFont="1" applyFill="1" applyBorder="1" applyAlignment="1">
      <alignment horizontal="center" vertical="center"/>
    </xf>
    <xf numFmtId="0" fontId="7" fillId="0" borderId="10" xfId="0" applyFont="1" applyBorder="1" applyAlignment="1">
      <alignment horizontal="center" vertical="center" wrapText="1"/>
    </xf>
    <xf numFmtId="0" fontId="13" fillId="0" borderId="10" xfId="0" applyFont="1" applyBorder="1" applyAlignment="1">
      <alignment horizontal="left" vertical="top" wrapText="1"/>
    </xf>
    <xf numFmtId="0" fontId="13" fillId="0" borderId="0" xfId="0" applyFont="1" applyAlignment="1">
      <alignment horizontal="left" vertical="top" wrapText="1"/>
    </xf>
  </cellXfs>
  <cellStyles count="22">
    <cellStyle name="Hyperlink" xfId="14" xr:uid="{00000000-0005-0000-0000-000000000000}"/>
    <cellStyle name="Moneda" xfId="1" builtinId="4"/>
    <cellStyle name="Moneda [0] 2" xfId="12" xr:uid="{00000000-0005-0000-0000-000002000000}"/>
    <cellStyle name="Moneda 10" xfId="17" xr:uid="{00000000-0005-0000-0000-000003000000}"/>
    <cellStyle name="Moneda 11" xfId="18" xr:uid="{00000000-0005-0000-0000-000004000000}"/>
    <cellStyle name="Moneda 12" xfId="19" xr:uid="{00000000-0005-0000-0000-000005000000}"/>
    <cellStyle name="Moneda 2" xfId="2" xr:uid="{00000000-0005-0000-0000-000006000000}"/>
    <cellStyle name="Moneda 2 2" xfId="8" xr:uid="{00000000-0005-0000-0000-000007000000}"/>
    <cellStyle name="Moneda 2 3" xfId="20" xr:uid="{00000000-0005-0000-0000-000008000000}"/>
    <cellStyle name="Moneda 3" xfId="6" xr:uid="{00000000-0005-0000-0000-000009000000}"/>
    <cellStyle name="Moneda 3 2" xfId="9" xr:uid="{00000000-0005-0000-0000-00000A000000}"/>
    <cellStyle name="Moneda 4" xfId="10" xr:uid="{00000000-0005-0000-0000-00000B000000}"/>
    <cellStyle name="Moneda 5" xfId="11" xr:uid="{00000000-0005-0000-0000-00000C000000}"/>
    <cellStyle name="Moneda 6" xfId="5" xr:uid="{00000000-0005-0000-0000-00000D000000}"/>
    <cellStyle name="Moneda 7" xfId="3" xr:uid="{00000000-0005-0000-0000-00000E000000}"/>
    <cellStyle name="Moneda 7 2" xfId="21" xr:uid="{00000000-0005-0000-0000-00000F000000}"/>
    <cellStyle name="Moneda 8" xfId="15" xr:uid="{00000000-0005-0000-0000-000010000000}"/>
    <cellStyle name="Moneda 9" xfId="16" xr:uid="{00000000-0005-0000-0000-000011000000}"/>
    <cellStyle name="Normal" xfId="0" builtinId="0"/>
    <cellStyle name="Normal 2" xfId="4" xr:uid="{00000000-0005-0000-0000-000013000000}"/>
    <cellStyle name="Normal 2 2" xfId="7" xr:uid="{00000000-0005-0000-0000-000014000000}"/>
    <cellStyle name="Porcentaje 2" xfId="13"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118</xdr:row>
      <xdr:rowOff>0</xdr:rowOff>
    </xdr:from>
    <xdr:to>
      <xdr:col>2</xdr:col>
      <xdr:colOff>304800</xdr:colOff>
      <xdr:row>118</xdr:row>
      <xdr:rowOff>287591</xdr:rowOff>
    </xdr:to>
    <xdr:sp macro="" textlink="">
      <xdr:nvSpPr>
        <xdr:cNvPr id="3" name="AutoShape 1" descr="blob:https://web.whatsapp.com/d8fadd72-152a-4470-8869-d7499bdd27be">
          <a:extLst>
            <a:ext uri="{FF2B5EF4-FFF2-40B4-BE49-F238E27FC236}">
              <a16:creationId xmlns:a16="http://schemas.microsoft.com/office/drawing/2014/main" id="{0AD84BCC-194A-4B2D-82E1-5FA651B48C3E}"/>
            </a:ext>
          </a:extLst>
        </xdr:cNvPr>
        <xdr:cNvSpPr>
          <a:spLocks noChangeAspect="1" noChangeArrowheads="1"/>
        </xdr:cNvSpPr>
      </xdr:nvSpPr>
      <xdr:spPr bwMode="auto">
        <a:xfrm>
          <a:off x="2428875" y="2012632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79</xdr:row>
      <xdr:rowOff>0</xdr:rowOff>
    </xdr:from>
    <xdr:to>
      <xdr:col>2</xdr:col>
      <xdr:colOff>304800</xdr:colOff>
      <xdr:row>79</xdr:row>
      <xdr:rowOff>287591</xdr:rowOff>
    </xdr:to>
    <xdr:sp macro="" textlink="">
      <xdr:nvSpPr>
        <xdr:cNvPr id="2" name="AutoShape 1" descr="blob:https://web.whatsapp.com/d8fadd72-152a-4470-8869-d7499bdd27be">
          <a:extLst>
            <a:ext uri="{FF2B5EF4-FFF2-40B4-BE49-F238E27FC236}">
              <a16:creationId xmlns:a16="http://schemas.microsoft.com/office/drawing/2014/main" id="{E8BBF99E-444F-443A-AB2B-26467165610C}"/>
            </a:ext>
          </a:extLst>
        </xdr:cNvPr>
        <xdr:cNvSpPr>
          <a:spLocks noChangeAspect="1" noChangeArrowheads="1"/>
        </xdr:cNvSpPr>
      </xdr:nvSpPr>
      <xdr:spPr bwMode="auto">
        <a:xfrm>
          <a:off x="4048125" y="6723697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79</xdr:row>
      <xdr:rowOff>0</xdr:rowOff>
    </xdr:from>
    <xdr:to>
      <xdr:col>2</xdr:col>
      <xdr:colOff>304800</xdr:colOff>
      <xdr:row>79</xdr:row>
      <xdr:rowOff>287591</xdr:rowOff>
    </xdr:to>
    <xdr:sp macro="" textlink="">
      <xdr:nvSpPr>
        <xdr:cNvPr id="3" name="AutoShape 1" descr="blob:https://web.whatsapp.com/d8fadd72-152a-4470-8869-d7499bdd27be">
          <a:extLst>
            <a:ext uri="{FF2B5EF4-FFF2-40B4-BE49-F238E27FC236}">
              <a16:creationId xmlns:a16="http://schemas.microsoft.com/office/drawing/2014/main" id="{0F13E90C-421C-4047-8736-09C8F52A5A68}"/>
            </a:ext>
          </a:extLst>
        </xdr:cNvPr>
        <xdr:cNvSpPr>
          <a:spLocks noChangeAspect="1" noChangeArrowheads="1"/>
        </xdr:cNvSpPr>
      </xdr:nvSpPr>
      <xdr:spPr bwMode="auto">
        <a:xfrm>
          <a:off x="3409950" y="19123342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Monica Alexandra Gomez Sarmiento" id="{BC76D07B-C1F2-4336-8CBE-7210528E8E5F}" userId="S::monica.gomez@gobiernobogota.gov.co::ac769b45-3a03-46d8-8026-79a834089bb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47" dT="2026-08-27T00:42:38.78" personId="{BC76D07B-C1F2-4336-8CBE-7210528E8E5F}" id="{CC4955AD-B538-4992-89FF-13981585A43B}">
    <text xml:space="preserve">Se adiciona 2 total 3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D123"/>
  <sheetViews>
    <sheetView tabSelected="1" topLeftCell="A4" zoomScale="70" zoomScaleNormal="70" workbookViewId="0">
      <pane xSplit="3" ySplit="4" topLeftCell="X115" activePane="bottomRight" state="frozen"/>
      <selection activeCell="A4" sqref="A4"/>
      <selection pane="topRight" activeCell="D4" sqref="D4"/>
      <selection pane="bottomLeft" activeCell="A8" sqref="A8"/>
      <selection pane="bottomRight" activeCell="AD118" sqref="AD118"/>
    </sheetView>
  </sheetViews>
  <sheetFormatPr baseColWidth="10" defaultColWidth="11.42578125" defaultRowHeight="15" x14ac:dyDescent="0.25"/>
  <cols>
    <col min="1" max="1" width="13" style="14" customWidth="1"/>
    <col min="2" max="2" width="38.140625" style="13" bestFit="1" customWidth="1"/>
    <col min="3" max="3" width="90.140625" style="9" customWidth="1"/>
    <col min="4" max="6" width="15" style="9" customWidth="1"/>
    <col min="7" max="8" width="23.85546875" style="9" customWidth="1"/>
    <col min="9" max="9" width="25.140625" style="9" customWidth="1"/>
    <col min="10" max="10" width="24.28515625" style="9" customWidth="1"/>
    <col min="11" max="11" width="29" style="9" customWidth="1"/>
    <col min="12" max="15" width="26.85546875" style="9" customWidth="1"/>
    <col min="16" max="16" width="23.42578125" style="9" customWidth="1"/>
    <col min="17" max="17" width="26" style="9" customWidth="1"/>
    <col min="18" max="21" width="26.140625" style="9" customWidth="1"/>
    <col min="22" max="27" width="11.42578125" style="9"/>
    <col min="28" max="28" width="21.7109375" style="9" bestFit="1" customWidth="1"/>
    <col min="29" max="29" width="20.5703125" style="9" bestFit="1" customWidth="1"/>
    <col min="30" max="30" width="45.42578125" style="9" customWidth="1"/>
    <col min="31" max="16384" width="11.42578125" style="9"/>
  </cols>
  <sheetData>
    <row r="2" spans="1:30" x14ac:dyDescent="0.25">
      <c r="A2" s="111" t="s">
        <v>5</v>
      </c>
      <c r="B2" s="111"/>
      <c r="C2" s="111"/>
      <c r="D2" s="112"/>
      <c r="E2" s="112"/>
      <c r="F2" s="112"/>
      <c r="G2" s="112"/>
      <c r="H2" s="112"/>
      <c r="I2" s="112"/>
      <c r="J2" s="112"/>
      <c r="K2" s="37"/>
      <c r="L2" s="37"/>
      <c r="M2" s="37"/>
      <c r="N2" s="37"/>
      <c r="O2" s="37"/>
      <c r="P2" s="37"/>
      <c r="Q2" s="37"/>
      <c r="R2" s="37"/>
      <c r="S2" s="37"/>
      <c r="T2" s="37"/>
      <c r="U2" s="37"/>
      <c r="V2" s="38"/>
      <c r="W2" s="38"/>
      <c r="X2" s="38"/>
      <c r="Y2" s="38"/>
      <c r="Z2" s="38"/>
      <c r="AA2" s="38"/>
      <c r="AB2" s="38"/>
      <c r="AC2" s="38"/>
      <c r="AD2" s="38"/>
    </row>
    <row r="3" spans="1:30" ht="36.75" customHeight="1" x14ac:dyDescent="0.25">
      <c r="A3" s="113" t="s">
        <v>230</v>
      </c>
      <c r="B3" s="113"/>
      <c r="C3" s="113"/>
      <c r="D3" s="113"/>
      <c r="E3" s="113"/>
      <c r="F3" s="113"/>
      <c r="G3" s="113"/>
      <c r="H3" s="113"/>
      <c r="I3" s="113"/>
      <c r="J3" s="113"/>
      <c r="K3" s="39"/>
      <c r="L3" s="39"/>
      <c r="M3" s="39"/>
      <c r="N3" s="39"/>
      <c r="O3" s="39"/>
      <c r="P3" s="39"/>
      <c r="Q3" s="39"/>
      <c r="R3" s="39"/>
      <c r="S3" s="39"/>
      <c r="T3" s="39"/>
      <c r="U3" s="39"/>
      <c r="V3" s="40"/>
      <c r="W3" s="40"/>
      <c r="X3" s="40"/>
      <c r="Y3" s="40"/>
      <c r="Z3" s="40"/>
      <c r="AA3" s="40"/>
      <c r="AB3" s="40"/>
      <c r="AC3" s="40"/>
      <c r="AD3" s="40"/>
    </row>
    <row r="4" spans="1:30" ht="15" customHeight="1" x14ac:dyDescent="0.25">
      <c r="A4" s="115" t="s">
        <v>285</v>
      </c>
      <c r="B4" s="115"/>
      <c r="C4" s="115"/>
      <c r="D4" s="115"/>
      <c r="E4" s="115"/>
      <c r="F4" s="115"/>
      <c r="G4" s="114" t="s">
        <v>233</v>
      </c>
      <c r="H4" s="114"/>
      <c r="I4" s="114"/>
      <c r="J4" s="101" t="s">
        <v>232</v>
      </c>
      <c r="K4" s="101"/>
      <c r="L4" s="101"/>
      <c r="M4" s="114" t="s">
        <v>245</v>
      </c>
      <c r="N4" s="114"/>
      <c r="O4" s="114"/>
      <c r="P4" s="101" t="s">
        <v>246</v>
      </c>
      <c r="Q4" s="101"/>
      <c r="R4" s="101"/>
      <c r="S4" s="102" t="s">
        <v>279</v>
      </c>
      <c r="T4" s="103"/>
      <c r="U4" s="104"/>
      <c r="V4" s="100" t="s">
        <v>234</v>
      </c>
      <c r="W4" s="100"/>
      <c r="X4" s="100"/>
      <c r="Y4" s="100"/>
      <c r="Z4" s="100"/>
      <c r="AA4" s="100"/>
      <c r="AB4" s="100"/>
      <c r="AC4" s="100"/>
      <c r="AD4" s="100"/>
    </row>
    <row r="5" spans="1:30" ht="21" customHeight="1" x14ac:dyDescent="0.25">
      <c r="A5" s="115"/>
      <c r="B5" s="115"/>
      <c r="C5" s="115"/>
      <c r="D5" s="115"/>
      <c r="E5" s="115"/>
      <c r="F5" s="115"/>
      <c r="G5" s="114"/>
      <c r="H5" s="114"/>
      <c r="I5" s="114"/>
      <c r="J5" s="101"/>
      <c r="K5" s="101"/>
      <c r="L5" s="101"/>
      <c r="M5" s="114"/>
      <c r="N5" s="114"/>
      <c r="O5" s="114"/>
      <c r="P5" s="101"/>
      <c r="Q5" s="101"/>
      <c r="R5" s="101"/>
      <c r="S5" s="105"/>
      <c r="T5" s="106"/>
      <c r="U5" s="107"/>
      <c r="V5" s="100"/>
      <c r="W5" s="100"/>
      <c r="X5" s="100"/>
      <c r="Y5" s="100"/>
      <c r="Z5" s="100"/>
      <c r="AA5" s="100"/>
      <c r="AB5" s="100"/>
      <c r="AC5" s="100"/>
      <c r="AD5" s="100"/>
    </row>
    <row r="6" spans="1:30" ht="43.5" customHeight="1" x14ac:dyDescent="0.25">
      <c r="A6" s="7" t="s">
        <v>0</v>
      </c>
      <c r="B6" s="7" t="s">
        <v>4</v>
      </c>
      <c r="C6" s="7" t="s">
        <v>1</v>
      </c>
      <c r="D6" s="7" t="s">
        <v>2</v>
      </c>
      <c r="E6" s="7" t="s">
        <v>151</v>
      </c>
      <c r="F6" s="7" t="s">
        <v>231</v>
      </c>
      <c r="G6" s="114"/>
      <c r="H6" s="114"/>
      <c r="I6" s="114"/>
      <c r="J6" s="101"/>
      <c r="K6" s="101"/>
      <c r="L6" s="101"/>
      <c r="M6" s="114"/>
      <c r="N6" s="114"/>
      <c r="O6" s="114"/>
      <c r="P6" s="101"/>
      <c r="Q6" s="101"/>
      <c r="R6" s="101"/>
      <c r="S6" s="108"/>
      <c r="T6" s="109"/>
      <c r="U6" s="110"/>
      <c r="V6" s="100"/>
      <c r="W6" s="100"/>
      <c r="X6" s="100"/>
      <c r="Y6" s="100"/>
      <c r="Z6" s="100"/>
      <c r="AA6" s="100"/>
      <c r="AB6" s="100"/>
      <c r="AC6" s="100"/>
      <c r="AD6" s="100"/>
    </row>
    <row r="7" spans="1:30" ht="51.75" customHeight="1" x14ac:dyDescent="0.25">
      <c r="A7" s="20"/>
      <c r="B7" s="97" t="s">
        <v>129</v>
      </c>
      <c r="C7" s="97"/>
      <c r="D7" s="20"/>
      <c r="E7" s="20"/>
      <c r="F7" s="20"/>
      <c r="G7" s="7" t="s">
        <v>276</v>
      </c>
      <c r="H7" s="7" t="s">
        <v>277</v>
      </c>
      <c r="I7" s="7" t="s">
        <v>278</v>
      </c>
      <c r="J7" s="7" t="s">
        <v>276</v>
      </c>
      <c r="K7" s="7" t="s">
        <v>277</v>
      </c>
      <c r="L7" s="7" t="s">
        <v>278</v>
      </c>
      <c r="M7" s="7" t="s">
        <v>276</v>
      </c>
      <c r="N7" s="7" t="s">
        <v>277</v>
      </c>
      <c r="O7" s="7" t="s">
        <v>278</v>
      </c>
      <c r="P7" s="7" t="s">
        <v>276</v>
      </c>
      <c r="Q7" s="7" t="s">
        <v>277</v>
      </c>
      <c r="R7" s="7" t="s">
        <v>278</v>
      </c>
      <c r="S7" s="7" t="s">
        <v>276</v>
      </c>
      <c r="T7" s="7" t="s">
        <v>277</v>
      </c>
      <c r="U7" s="7" t="s">
        <v>278</v>
      </c>
      <c r="V7" s="27" t="s">
        <v>235</v>
      </c>
      <c r="W7" s="27" t="s">
        <v>236</v>
      </c>
      <c r="X7" s="27" t="s">
        <v>237</v>
      </c>
      <c r="Y7" s="28" t="s">
        <v>238</v>
      </c>
      <c r="Z7" s="29" t="s">
        <v>239</v>
      </c>
      <c r="AA7" s="29" t="s">
        <v>240</v>
      </c>
      <c r="AB7" s="29" t="s">
        <v>241</v>
      </c>
      <c r="AC7" s="29" t="s">
        <v>242</v>
      </c>
      <c r="AD7" s="29" t="s">
        <v>243</v>
      </c>
    </row>
    <row r="8" spans="1:30" ht="180" x14ac:dyDescent="0.25">
      <c r="A8" s="11">
        <v>1</v>
      </c>
      <c r="B8" s="5" t="s">
        <v>42</v>
      </c>
      <c r="C8" s="3" t="s">
        <v>229</v>
      </c>
      <c r="D8" s="8" t="s">
        <v>150</v>
      </c>
      <c r="E8" s="1">
        <v>5</v>
      </c>
      <c r="F8" s="1">
        <v>1</v>
      </c>
      <c r="G8" s="24">
        <v>234000</v>
      </c>
      <c r="H8" s="24">
        <f>G8*19%</f>
        <v>44460</v>
      </c>
      <c r="I8" s="24">
        <f>G8+H8</f>
        <v>278460</v>
      </c>
      <c r="J8" s="44">
        <v>150000</v>
      </c>
      <c r="K8" s="44">
        <f>J8*19%</f>
        <v>28500</v>
      </c>
      <c r="L8" s="44">
        <f>K8+J8</f>
        <v>178500</v>
      </c>
      <c r="M8" s="44">
        <v>149000</v>
      </c>
      <c r="N8" s="44">
        <f>M8*19%</f>
        <v>28310</v>
      </c>
      <c r="O8" s="44">
        <f>N8+M8</f>
        <v>177310</v>
      </c>
      <c r="P8" s="44">
        <v>154000</v>
      </c>
      <c r="Q8" s="44">
        <f>P8*19%</f>
        <v>29260</v>
      </c>
      <c r="R8" s="44">
        <f>P8+Q8</f>
        <v>183260</v>
      </c>
      <c r="S8" s="65"/>
      <c r="T8" s="65"/>
      <c r="U8" s="65"/>
      <c r="V8" s="30">
        <f>MEDIAN(I8,L8,O8,R8,U8)</f>
        <v>180880</v>
      </c>
      <c r="W8" s="30">
        <f>AVERAGE(I8,L8,O8,R8,U8)</f>
        <v>204382.5</v>
      </c>
      <c r="X8" s="31">
        <f>STDEV(I8,L8,O8,R8,U8)</f>
        <v>49451.862368030859</v>
      </c>
      <c r="Y8" s="32">
        <f>X8/W8</f>
        <v>0.2419574198770974</v>
      </c>
      <c r="Z8" s="33">
        <f>AB8/1.19</f>
        <v>152000</v>
      </c>
      <c r="AA8" s="34">
        <f>Z8*19%</f>
        <v>28880</v>
      </c>
      <c r="AB8" s="33">
        <f>ROUNDUP(IF(Y8&lt;15%,W8,V8),0)</f>
        <v>180880</v>
      </c>
      <c r="AC8" s="34">
        <f>AB8*F8*E8</f>
        <v>904400</v>
      </c>
      <c r="AD8" s="35" t="s">
        <v>270</v>
      </c>
    </row>
    <row r="9" spans="1:30" ht="195" x14ac:dyDescent="0.25">
      <c r="A9" s="11">
        <v>2</v>
      </c>
      <c r="B9" s="5" t="s">
        <v>42</v>
      </c>
      <c r="C9" s="3" t="s">
        <v>56</v>
      </c>
      <c r="D9" s="8" t="s">
        <v>150</v>
      </c>
      <c r="E9" s="1">
        <v>1</v>
      </c>
      <c r="F9" s="1">
        <v>1</v>
      </c>
      <c r="G9" s="24">
        <v>195000</v>
      </c>
      <c r="H9" s="24">
        <f t="shared" ref="H9:H19" si="0">G9*19%</f>
        <v>37050</v>
      </c>
      <c r="I9" s="24">
        <f t="shared" ref="I9:I19" si="1">G9+H9</f>
        <v>232050</v>
      </c>
      <c r="J9" s="44">
        <v>155000</v>
      </c>
      <c r="K9" s="44">
        <f t="shared" ref="K9:K72" si="2">J9*19%</f>
        <v>29450</v>
      </c>
      <c r="L9" s="44">
        <f t="shared" ref="L9:L73" si="3">K9+J9</f>
        <v>184450</v>
      </c>
      <c r="M9" s="44">
        <v>154000</v>
      </c>
      <c r="N9" s="44">
        <f t="shared" ref="N9:N72" si="4">M9*19%</f>
        <v>29260</v>
      </c>
      <c r="O9" s="44">
        <f t="shared" ref="O9:O71" si="5">N9+M9</f>
        <v>183260</v>
      </c>
      <c r="P9" s="44">
        <v>159000</v>
      </c>
      <c r="Q9" s="44">
        <f t="shared" ref="Q9:Q72" si="6">P9*19%</f>
        <v>30210</v>
      </c>
      <c r="R9" s="44">
        <f t="shared" ref="R9:R72" si="7">P9+Q9</f>
        <v>189210</v>
      </c>
      <c r="S9" s="65"/>
      <c r="T9" s="65"/>
      <c r="U9" s="65"/>
      <c r="V9" s="30">
        <f t="shared" ref="V9:V72" si="8">MEDIAN(I9,L9,O9,R9,U9)</f>
        <v>186830</v>
      </c>
      <c r="W9" s="30">
        <f t="shared" ref="W9:W72" si="9">AVERAGE(I9,L9,O9,R9,U9)</f>
        <v>197242.5</v>
      </c>
      <c r="X9" s="31">
        <f t="shared" ref="X9:X72" si="10">STDEV(I9,L9,O9,R9,U9)</f>
        <v>23346.958938300009</v>
      </c>
      <c r="Y9" s="32">
        <f t="shared" ref="Y9:Y72" si="11">X9/W9</f>
        <v>0.11836677662420629</v>
      </c>
      <c r="Z9" s="33">
        <f t="shared" ref="Z9:Z72" si="12">AB9/1.19</f>
        <v>165750.42016806724</v>
      </c>
      <c r="AA9" s="34">
        <f t="shared" ref="AA9:AA72" si="13">Z9*19%</f>
        <v>31492.579831932777</v>
      </c>
      <c r="AB9" s="33">
        <f t="shared" ref="AB9:AB72" si="14">ROUNDUP(IF(Y9&lt;15%,W9,V9),0)</f>
        <v>197243</v>
      </c>
      <c r="AC9" s="34">
        <f t="shared" ref="AC9:AC19" si="15">AB9*F9*E9</f>
        <v>197243</v>
      </c>
      <c r="AD9" s="35" t="s">
        <v>244</v>
      </c>
    </row>
    <row r="10" spans="1:30" ht="180" x14ac:dyDescent="0.25">
      <c r="A10" s="11">
        <v>3</v>
      </c>
      <c r="B10" s="5" t="s">
        <v>42</v>
      </c>
      <c r="C10" s="3" t="s">
        <v>120</v>
      </c>
      <c r="D10" s="8" t="s">
        <v>150</v>
      </c>
      <c r="E10" s="1">
        <v>1</v>
      </c>
      <c r="F10" s="1">
        <v>1</v>
      </c>
      <c r="G10" s="24">
        <v>195000</v>
      </c>
      <c r="H10" s="24">
        <f t="shared" si="0"/>
        <v>37050</v>
      </c>
      <c r="I10" s="24">
        <f t="shared" si="1"/>
        <v>232050</v>
      </c>
      <c r="J10" s="44">
        <v>160000</v>
      </c>
      <c r="K10" s="44">
        <f t="shared" si="2"/>
        <v>30400</v>
      </c>
      <c r="L10" s="44">
        <f t="shared" si="3"/>
        <v>190400</v>
      </c>
      <c r="M10" s="44">
        <v>159000</v>
      </c>
      <c r="N10" s="44">
        <f t="shared" si="4"/>
        <v>30210</v>
      </c>
      <c r="O10" s="44">
        <f t="shared" si="5"/>
        <v>189210</v>
      </c>
      <c r="P10" s="44">
        <v>164000</v>
      </c>
      <c r="Q10" s="44">
        <f t="shared" si="6"/>
        <v>31160</v>
      </c>
      <c r="R10" s="44">
        <f t="shared" si="7"/>
        <v>195160</v>
      </c>
      <c r="S10" s="65"/>
      <c r="T10" s="65"/>
      <c r="U10" s="65"/>
      <c r="V10" s="30">
        <f t="shared" si="8"/>
        <v>192780</v>
      </c>
      <c r="W10" s="30">
        <f t="shared" si="9"/>
        <v>201705</v>
      </c>
      <c r="X10" s="31">
        <f t="shared" si="10"/>
        <v>20392.679241989434</v>
      </c>
      <c r="Y10" s="32">
        <f t="shared" si="11"/>
        <v>0.10110150587238509</v>
      </c>
      <c r="Z10" s="33">
        <f t="shared" si="12"/>
        <v>169500</v>
      </c>
      <c r="AA10" s="34">
        <f t="shared" si="13"/>
        <v>32205</v>
      </c>
      <c r="AB10" s="33">
        <f t="shared" si="14"/>
        <v>201705</v>
      </c>
      <c r="AC10" s="34">
        <f t="shared" si="15"/>
        <v>201705</v>
      </c>
      <c r="AD10" s="35" t="s">
        <v>244</v>
      </c>
    </row>
    <row r="11" spans="1:30" ht="195" x14ac:dyDescent="0.25">
      <c r="A11" s="11">
        <v>4</v>
      </c>
      <c r="B11" s="5" t="s">
        <v>42</v>
      </c>
      <c r="C11" s="3" t="s">
        <v>121</v>
      </c>
      <c r="D11" s="8" t="s">
        <v>150</v>
      </c>
      <c r="E11" s="1">
        <v>33</v>
      </c>
      <c r="F11" s="1">
        <v>1</v>
      </c>
      <c r="G11" s="24">
        <v>195000</v>
      </c>
      <c r="H11" s="24">
        <f t="shared" si="0"/>
        <v>37050</v>
      </c>
      <c r="I11" s="24">
        <f t="shared" si="1"/>
        <v>232050</v>
      </c>
      <c r="J11" s="44">
        <v>165000</v>
      </c>
      <c r="K11" s="44">
        <f t="shared" si="2"/>
        <v>31350</v>
      </c>
      <c r="L11" s="44">
        <f t="shared" si="3"/>
        <v>196350</v>
      </c>
      <c r="M11" s="44">
        <v>164000</v>
      </c>
      <c r="N11" s="44">
        <f t="shared" si="4"/>
        <v>31160</v>
      </c>
      <c r="O11" s="44">
        <f t="shared" si="5"/>
        <v>195160</v>
      </c>
      <c r="P11" s="44">
        <v>169000</v>
      </c>
      <c r="Q11" s="44">
        <f t="shared" si="6"/>
        <v>32110</v>
      </c>
      <c r="R11" s="44">
        <f t="shared" si="7"/>
        <v>201110</v>
      </c>
      <c r="S11" s="65"/>
      <c r="T11" s="65"/>
      <c r="U11" s="65"/>
      <c r="V11" s="30">
        <f t="shared" si="8"/>
        <v>198730</v>
      </c>
      <c r="W11" s="30">
        <f t="shared" si="9"/>
        <v>206167.5</v>
      </c>
      <c r="X11" s="31">
        <f t="shared" si="10"/>
        <v>17445.443292351923</v>
      </c>
      <c r="Y11" s="32">
        <f t="shared" si="11"/>
        <v>8.461781460391149E-2</v>
      </c>
      <c r="Z11" s="33">
        <f t="shared" si="12"/>
        <v>173250.42016806724</v>
      </c>
      <c r="AA11" s="34">
        <f t="shared" si="13"/>
        <v>32917.579831932773</v>
      </c>
      <c r="AB11" s="33">
        <f t="shared" si="14"/>
        <v>206168</v>
      </c>
      <c r="AC11" s="34">
        <f t="shared" si="15"/>
        <v>6803544</v>
      </c>
      <c r="AD11" s="35" t="s">
        <v>244</v>
      </c>
    </row>
    <row r="12" spans="1:30" ht="195" x14ac:dyDescent="0.25">
      <c r="A12" s="11">
        <v>5</v>
      </c>
      <c r="B12" s="5" t="s">
        <v>8</v>
      </c>
      <c r="C12" s="3" t="s">
        <v>122</v>
      </c>
      <c r="D12" s="8" t="s">
        <v>150</v>
      </c>
      <c r="E12" s="1">
        <v>99</v>
      </c>
      <c r="F12" s="1">
        <v>1</v>
      </c>
      <c r="G12" s="24">
        <v>195000</v>
      </c>
      <c r="H12" s="24">
        <f t="shared" si="0"/>
        <v>37050</v>
      </c>
      <c r="I12" s="24">
        <f t="shared" si="1"/>
        <v>232050</v>
      </c>
      <c r="J12" s="56">
        <v>170000</v>
      </c>
      <c r="K12" s="44">
        <f t="shared" si="2"/>
        <v>32300</v>
      </c>
      <c r="L12" s="44">
        <f t="shared" si="3"/>
        <v>202300</v>
      </c>
      <c r="M12" s="56">
        <v>169000</v>
      </c>
      <c r="N12" s="44">
        <f t="shared" si="4"/>
        <v>32110</v>
      </c>
      <c r="O12" s="44">
        <f t="shared" si="5"/>
        <v>201110</v>
      </c>
      <c r="P12" s="44">
        <v>174000</v>
      </c>
      <c r="Q12" s="44">
        <f t="shared" si="6"/>
        <v>33060</v>
      </c>
      <c r="R12" s="44">
        <f t="shared" si="7"/>
        <v>207060</v>
      </c>
      <c r="S12" s="65"/>
      <c r="T12" s="65"/>
      <c r="U12" s="65"/>
      <c r="V12" s="30">
        <f t="shared" si="8"/>
        <v>204680</v>
      </c>
      <c r="W12" s="30">
        <f t="shared" si="9"/>
        <v>210630</v>
      </c>
      <c r="X12" s="31">
        <f t="shared" si="10"/>
        <v>14509.543985483026</v>
      </c>
      <c r="Y12" s="32">
        <f t="shared" si="11"/>
        <v>6.8886407375411976E-2</v>
      </c>
      <c r="Z12" s="33">
        <f t="shared" si="12"/>
        <v>177000</v>
      </c>
      <c r="AA12" s="34">
        <f t="shared" si="13"/>
        <v>33630</v>
      </c>
      <c r="AB12" s="33">
        <f t="shared" si="14"/>
        <v>210630</v>
      </c>
      <c r="AC12" s="34">
        <f t="shared" si="15"/>
        <v>20852370</v>
      </c>
      <c r="AD12" s="35" t="s">
        <v>244</v>
      </c>
    </row>
    <row r="13" spans="1:30" ht="195" x14ac:dyDescent="0.25">
      <c r="A13" s="11">
        <v>6</v>
      </c>
      <c r="B13" s="5" t="s">
        <v>8</v>
      </c>
      <c r="C13" s="3" t="s">
        <v>123</v>
      </c>
      <c r="D13" s="8" t="s">
        <v>150</v>
      </c>
      <c r="E13" s="1">
        <v>23</v>
      </c>
      <c r="F13" s="1">
        <v>1</v>
      </c>
      <c r="G13" s="24">
        <v>195000</v>
      </c>
      <c r="H13" s="24">
        <f t="shared" si="0"/>
        <v>37050</v>
      </c>
      <c r="I13" s="24">
        <f t="shared" si="1"/>
        <v>232050</v>
      </c>
      <c r="J13" s="56">
        <v>175000</v>
      </c>
      <c r="K13" s="44">
        <f t="shared" si="2"/>
        <v>33250</v>
      </c>
      <c r="L13" s="44">
        <f t="shared" si="3"/>
        <v>208250</v>
      </c>
      <c r="M13" s="56">
        <v>174000</v>
      </c>
      <c r="N13" s="44">
        <f t="shared" si="4"/>
        <v>33060</v>
      </c>
      <c r="O13" s="44">
        <f t="shared" si="5"/>
        <v>207060</v>
      </c>
      <c r="P13" s="44">
        <v>179000</v>
      </c>
      <c r="Q13" s="44">
        <f t="shared" si="6"/>
        <v>34010</v>
      </c>
      <c r="R13" s="44">
        <f t="shared" si="7"/>
        <v>213010</v>
      </c>
      <c r="S13" s="65"/>
      <c r="T13" s="65"/>
      <c r="U13" s="65"/>
      <c r="V13" s="30">
        <f t="shared" si="8"/>
        <v>210630</v>
      </c>
      <c r="W13" s="30">
        <f t="shared" si="9"/>
        <v>215092.5</v>
      </c>
      <c r="X13" s="31">
        <f t="shared" si="10"/>
        <v>11593.597011569216</v>
      </c>
      <c r="Y13" s="32">
        <f t="shared" si="11"/>
        <v>5.3900517273123033E-2</v>
      </c>
      <c r="Z13" s="33">
        <f t="shared" si="12"/>
        <v>180750.42016806724</v>
      </c>
      <c r="AA13" s="34">
        <f t="shared" si="13"/>
        <v>34342.579831932773</v>
      </c>
      <c r="AB13" s="33">
        <f t="shared" si="14"/>
        <v>215093</v>
      </c>
      <c r="AC13" s="34">
        <f t="shared" si="15"/>
        <v>4947139</v>
      </c>
      <c r="AD13" s="35" t="s">
        <v>244</v>
      </c>
    </row>
    <row r="14" spans="1:30" ht="195" x14ac:dyDescent="0.25">
      <c r="A14" s="11">
        <v>7</v>
      </c>
      <c r="B14" s="5" t="s">
        <v>8</v>
      </c>
      <c r="C14" s="3" t="s">
        <v>124</v>
      </c>
      <c r="D14" s="8" t="s">
        <v>150</v>
      </c>
      <c r="E14" s="1">
        <v>83</v>
      </c>
      <c r="F14" s="1">
        <v>1</v>
      </c>
      <c r="G14" s="24">
        <v>195000</v>
      </c>
      <c r="H14" s="24">
        <f t="shared" si="0"/>
        <v>37050</v>
      </c>
      <c r="I14" s="24">
        <f t="shared" si="1"/>
        <v>232050</v>
      </c>
      <c r="J14" s="56">
        <v>180000</v>
      </c>
      <c r="K14" s="44">
        <f t="shared" si="2"/>
        <v>34200</v>
      </c>
      <c r="L14" s="44">
        <f t="shared" si="3"/>
        <v>214200</v>
      </c>
      <c r="M14" s="56">
        <v>179000</v>
      </c>
      <c r="N14" s="44">
        <f t="shared" si="4"/>
        <v>34010</v>
      </c>
      <c r="O14" s="44">
        <f t="shared" si="5"/>
        <v>213010</v>
      </c>
      <c r="P14" s="44">
        <v>184000</v>
      </c>
      <c r="Q14" s="44">
        <f t="shared" si="6"/>
        <v>34960</v>
      </c>
      <c r="R14" s="44">
        <f t="shared" si="7"/>
        <v>218960</v>
      </c>
      <c r="S14" s="65"/>
      <c r="T14" s="65"/>
      <c r="U14" s="65"/>
      <c r="V14" s="30">
        <f t="shared" si="8"/>
        <v>216580</v>
      </c>
      <c r="W14" s="30">
        <f t="shared" si="9"/>
        <v>219555</v>
      </c>
      <c r="X14" s="31">
        <f t="shared" si="10"/>
        <v>8717.6468537482451</v>
      </c>
      <c r="Y14" s="32">
        <f t="shared" si="11"/>
        <v>3.9705981889495777E-2</v>
      </c>
      <c r="Z14" s="33">
        <f t="shared" si="12"/>
        <v>184500</v>
      </c>
      <c r="AA14" s="34">
        <f t="shared" si="13"/>
        <v>35055</v>
      </c>
      <c r="AB14" s="33">
        <f t="shared" si="14"/>
        <v>219555</v>
      </c>
      <c r="AC14" s="34">
        <f t="shared" si="15"/>
        <v>18223065</v>
      </c>
      <c r="AD14" s="35" t="s">
        <v>244</v>
      </c>
    </row>
    <row r="15" spans="1:30" ht="195" x14ac:dyDescent="0.25">
      <c r="A15" s="11">
        <v>8</v>
      </c>
      <c r="B15" s="5" t="s">
        <v>8</v>
      </c>
      <c r="C15" s="3" t="s">
        <v>125</v>
      </c>
      <c r="D15" s="8" t="s">
        <v>150</v>
      </c>
      <c r="E15" s="1">
        <v>4</v>
      </c>
      <c r="F15" s="1">
        <v>1</v>
      </c>
      <c r="G15" s="24">
        <v>195000</v>
      </c>
      <c r="H15" s="24">
        <f t="shared" si="0"/>
        <v>37050</v>
      </c>
      <c r="I15" s="24">
        <f t="shared" si="1"/>
        <v>232050</v>
      </c>
      <c r="J15" s="56">
        <v>145000</v>
      </c>
      <c r="K15" s="44">
        <f t="shared" si="2"/>
        <v>27550</v>
      </c>
      <c r="L15" s="44">
        <f t="shared" si="3"/>
        <v>172550</v>
      </c>
      <c r="M15" s="56">
        <v>144000</v>
      </c>
      <c r="N15" s="44">
        <f t="shared" si="4"/>
        <v>27360</v>
      </c>
      <c r="O15" s="44">
        <f t="shared" si="5"/>
        <v>171360</v>
      </c>
      <c r="P15" s="44">
        <v>149000</v>
      </c>
      <c r="Q15" s="44">
        <f t="shared" si="6"/>
        <v>28310</v>
      </c>
      <c r="R15" s="44">
        <f t="shared" si="7"/>
        <v>177310</v>
      </c>
      <c r="S15" s="65"/>
      <c r="T15" s="65"/>
      <c r="U15" s="65"/>
      <c r="V15" s="30">
        <f t="shared" si="8"/>
        <v>174930</v>
      </c>
      <c r="W15" s="30">
        <f t="shared" si="9"/>
        <v>188317.5</v>
      </c>
      <c r="X15" s="31">
        <f t="shared" si="10"/>
        <v>29268.113906889637</v>
      </c>
      <c r="Y15" s="32">
        <f t="shared" si="11"/>
        <v>0.15541898074735294</v>
      </c>
      <c r="Z15" s="33">
        <f t="shared" si="12"/>
        <v>147000</v>
      </c>
      <c r="AA15" s="34">
        <f t="shared" si="13"/>
        <v>27930</v>
      </c>
      <c r="AB15" s="33">
        <f t="shared" si="14"/>
        <v>174930</v>
      </c>
      <c r="AC15" s="34">
        <f t="shared" si="15"/>
        <v>699720</v>
      </c>
      <c r="AD15" s="35" t="s">
        <v>244</v>
      </c>
    </row>
    <row r="16" spans="1:30" ht="180" x14ac:dyDescent="0.25">
      <c r="A16" s="11">
        <v>9</v>
      </c>
      <c r="B16" s="5" t="s">
        <v>8</v>
      </c>
      <c r="C16" s="3" t="s">
        <v>118</v>
      </c>
      <c r="D16" s="8" t="s">
        <v>150</v>
      </c>
      <c r="E16" s="1">
        <v>1</v>
      </c>
      <c r="F16" s="1">
        <v>1</v>
      </c>
      <c r="G16" s="24">
        <v>257000</v>
      </c>
      <c r="H16" s="24">
        <f t="shared" si="0"/>
        <v>48830</v>
      </c>
      <c r="I16" s="24">
        <f t="shared" si="1"/>
        <v>305830</v>
      </c>
      <c r="J16" s="56">
        <v>300000</v>
      </c>
      <c r="K16" s="44">
        <f t="shared" si="2"/>
        <v>57000</v>
      </c>
      <c r="L16" s="44">
        <f t="shared" si="3"/>
        <v>357000</v>
      </c>
      <c r="M16" s="56">
        <v>310000</v>
      </c>
      <c r="N16" s="44">
        <f t="shared" si="4"/>
        <v>58900</v>
      </c>
      <c r="O16" s="44">
        <f t="shared" si="5"/>
        <v>368900</v>
      </c>
      <c r="P16" s="44">
        <v>320000</v>
      </c>
      <c r="Q16" s="44">
        <f t="shared" si="6"/>
        <v>60800</v>
      </c>
      <c r="R16" s="44">
        <f t="shared" si="7"/>
        <v>380800</v>
      </c>
      <c r="S16" s="65"/>
      <c r="T16" s="65"/>
      <c r="U16" s="65"/>
      <c r="V16" s="30">
        <f t="shared" si="8"/>
        <v>362950</v>
      </c>
      <c r="W16" s="30">
        <f t="shared" si="9"/>
        <v>353132.5</v>
      </c>
      <c r="X16" s="31">
        <f t="shared" si="10"/>
        <v>32997.922535618309</v>
      </c>
      <c r="Y16" s="32">
        <f t="shared" si="11"/>
        <v>9.3443459708801399E-2</v>
      </c>
      <c r="Z16" s="33">
        <f t="shared" si="12"/>
        <v>296750.42016806721</v>
      </c>
      <c r="AA16" s="34">
        <f t="shared" si="13"/>
        <v>56382.579831932773</v>
      </c>
      <c r="AB16" s="33">
        <f t="shared" si="14"/>
        <v>353133</v>
      </c>
      <c r="AC16" s="34">
        <f t="shared" si="15"/>
        <v>353133</v>
      </c>
      <c r="AD16" s="35" t="s">
        <v>244</v>
      </c>
    </row>
    <row r="17" spans="1:30" ht="195" x14ac:dyDescent="0.25">
      <c r="A17" s="11">
        <v>10</v>
      </c>
      <c r="B17" s="5" t="s">
        <v>8</v>
      </c>
      <c r="C17" s="3" t="s">
        <v>119</v>
      </c>
      <c r="D17" s="8" t="s">
        <v>150</v>
      </c>
      <c r="E17" s="1">
        <v>8</v>
      </c>
      <c r="F17" s="1">
        <v>1</v>
      </c>
      <c r="G17" s="24">
        <v>195000</v>
      </c>
      <c r="H17" s="24">
        <f t="shared" si="0"/>
        <v>37050</v>
      </c>
      <c r="I17" s="24">
        <f t="shared" si="1"/>
        <v>232050</v>
      </c>
      <c r="J17" s="56">
        <v>155000</v>
      </c>
      <c r="K17" s="44">
        <f t="shared" si="2"/>
        <v>29450</v>
      </c>
      <c r="L17" s="44">
        <f t="shared" si="3"/>
        <v>184450</v>
      </c>
      <c r="M17" s="56">
        <v>154000</v>
      </c>
      <c r="N17" s="44">
        <f t="shared" si="4"/>
        <v>29260</v>
      </c>
      <c r="O17" s="44">
        <f t="shared" si="5"/>
        <v>183260</v>
      </c>
      <c r="P17" s="44">
        <v>159000</v>
      </c>
      <c r="Q17" s="44">
        <f t="shared" si="6"/>
        <v>30210</v>
      </c>
      <c r="R17" s="44">
        <f t="shared" si="7"/>
        <v>189210</v>
      </c>
      <c r="S17" s="65"/>
      <c r="T17" s="65"/>
      <c r="U17" s="65"/>
      <c r="V17" s="30">
        <f t="shared" si="8"/>
        <v>186830</v>
      </c>
      <c r="W17" s="30">
        <f t="shared" si="9"/>
        <v>197242.5</v>
      </c>
      <c r="X17" s="31">
        <f t="shared" si="10"/>
        <v>23346.958938300009</v>
      </c>
      <c r="Y17" s="32">
        <f t="shared" si="11"/>
        <v>0.11836677662420629</v>
      </c>
      <c r="Z17" s="33">
        <f t="shared" si="12"/>
        <v>165750.42016806724</v>
      </c>
      <c r="AA17" s="34">
        <f t="shared" si="13"/>
        <v>31492.579831932777</v>
      </c>
      <c r="AB17" s="33">
        <f t="shared" si="14"/>
        <v>197243</v>
      </c>
      <c r="AC17" s="34">
        <f t="shared" si="15"/>
        <v>1577944</v>
      </c>
      <c r="AD17" s="35" t="s">
        <v>244</v>
      </c>
    </row>
    <row r="18" spans="1:30" ht="195" x14ac:dyDescent="0.25">
      <c r="A18" s="11">
        <v>11</v>
      </c>
      <c r="B18" s="5" t="s">
        <v>8</v>
      </c>
      <c r="C18" s="3" t="s">
        <v>74</v>
      </c>
      <c r="D18" s="8" t="s">
        <v>150</v>
      </c>
      <c r="E18" s="1">
        <v>37</v>
      </c>
      <c r="F18" s="1">
        <v>1</v>
      </c>
      <c r="G18" s="24">
        <v>195000</v>
      </c>
      <c r="H18" s="24">
        <f t="shared" si="0"/>
        <v>37050</v>
      </c>
      <c r="I18" s="24">
        <f t="shared" si="1"/>
        <v>232050</v>
      </c>
      <c r="J18" s="56">
        <v>160000</v>
      </c>
      <c r="K18" s="44">
        <f t="shared" si="2"/>
        <v>30400</v>
      </c>
      <c r="L18" s="44">
        <f t="shared" si="3"/>
        <v>190400</v>
      </c>
      <c r="M18" s="56">
        <v>159000</v>
      </c>
      <c r="N18" s="44">
        <f t="shared" si="4"/>
        <v>30210</v>
      </c>
      <c r="O18" s="44">
        <f t="shared" si="5"/>
        <v>189210</v>
      </c>
      <c r="P18" s="44">
        <v>164000</v>
      </c>
      <c r="Q18" s="44">
        <f t="shared" si="6"/>
        <v>31160</v>
      </c>
      <c r="R18" s="44">
        <f t="shared" si="7"/>
        <v>195160</v>
      </c>
      <c r="S18" s="65"/>
      <c r="T18" s="65"/>
      <c r="U18" s="65"/>
      <c r="V18" s="30">
        <f t="shared" si="8"/>
        <v>192780</v>
      </c>
      <c r="W18" s="30">
        <f t="shared" si="9"/>
        <v>201705</v>
      </c>
      <c r="X18" s="31">
        <f t="shared" si="10"/>
        <v>20392.679241989434</v>
      </c>
      <c r="Y18" s="32">
        <f t="shared" si="11"/>
        <v>0.10110150587238509</v>
      </c>
      <c r="Z18" s="33">
        <f t="shared" si="12"/>
        <v>169500</v>
      </c>
      <c r="AA18" s="34">
        <f t="shared" si="13"/>
        <v>32205</v>
      </c>
      <c r="AB18" s="33">
        <f t="shared" si="14"/>
        <v>201705</v>
      </c>
      <c r="AC18" s="34">
        <f t="shared" si="15"/>
        <v>7463085</v>
      </c>
      <c r="AD18" s="35" t="s">
        <v>244</v>
      </c>
    </row>
    <row r="19" spans="1:30" ht="180" x14ac:dyDescent="0.25">
      <c r="A19" s="11">
        <v>12</v>
      </c>
      <c r="B19" s="5" t="s">
        <v>8</v>
      </c>
      <c r="C19" s="3" t="s">
        <v>57</v>
      </c>
      <c r="D19" s="8" t="s">
        <v>150</v>
      </c>
      <c r="E19" s="1">
        <v>2</v>
      </c>
      <c r="F19" s="1">
        <v>1</v>
      </c>
      <c r="G19" s="24">
        <v>195000</v>
      </c>
      <c r="H19" s="24">
        <f t="shared" si="0"/>
        <v>37050</v>
      </c>
      <c r="I19" s="24">
        <f t="shared" si="1"/>
        <v>232050</v>
      </c>
      <c r="J19" s="56">
        <v>165000</v>
      </c>
      <c r="K19" s="44">
        <f t="shared" si="2"/>
        <v>31350</v>
      </c>
      <c r="L19" s="44">
        <f t="shared" si="3"/>
        <v>196350</v>
      </c>
      <c r="M19" s="56">
        <v>164000</v>
      </c>
      <c r="N19" s="44">
        <f t="shared" si="4"/>
        <v>31160</v>
      </c>
      <c r="O19" s="44">
        <f t="shared" si="5"/>
        <v>195160</v>
      </c>
      <c r="P19" s="44">
        <v>169000</v>
      </c>
      <c r="Q19" s="44">
        <f t="shared" si="6"/>
        <v>32110</v>
      </c>
      <c r="R19" s="44">
        <f t="shared" si="7"/>
        <v>201110</v>
      </c>
      <c r="S19" s="65"/>
      <c r="T19" s="65"/>
      <c r="U19" s="65"/>
      <c r="V19" s="30">
        <f t="shared" si="8"/>
        <v>198730</v>
      </c>
      <c r="W19" s="30">
        <f t="shared" si="9"/>
        <v>206167.5</v>
      </c>
      <c r="X19" s="31">
        <f t="shared" si="10"/>
        <v>17445.443292351923</v>
      </c>
      <c r="Y19" s="32">
        <f t="shared" si="11"/>
        <v>8.461781460391149E-2</v>
      </c>
      <c r="Z19" s="33">
        <f t="shared" si="12"/>
        <v>173250.42016806724</v>
      </c>
      <c r="AA19" s="34">
        <f t="shared" si="13"/>
        <v>32917.579831932773</v>
      </c>
      <c r="AB19" s="33">
        <f t="shared" si="14"/>
        <v>206168</v>
      </c>
      <c r="AC19" s="34">
        <f t="shared" si="15"/>
        <v>412336</v>
      </c>
      <c r="AD19" s="35" t="s">
        <v>244</v>
      </c>
    </row>
    <row r="20" spans="1:30" ht="99" customHeight="1" x14ac:dyDescent="0.25">
      <c r="A20" s="17"/>
      <c r="B20" s="97" t="s">
        <v>126</v>
      </c>
      <c r="C20" s="97"/>
      <c r="D20" s="18"/>
      <c r="E20" s="19">
        <v>43</v>
      </c>
      <c r="F20" s="19"/>
      <c r="G20" s="19"/>
      <c r="H20" s="19"/>
      <c r="I20" s="21"/>
      <c r="J20" s="45"/>
      <c r="K20" s="45"/>
      <c r="L20" s="45"/>
      <c r="M20" s="45"/>
      <c r="N20" s="45"/>
      <c r="O20" s="45"/>
      <c r="P20" s="45"/>
      <c r="Q20" s="45"/>
      <c r="R20" s="45"/>
      <c r="S20" s="45"/>
      <c r="T20" s="45"/>
      <c r="U20" s="45"/>
      <c r="V20" s="45"/>
      <c r="W20" s="45"/>
      <c r="X20" s="45"/>
      <c r="Y20" s="45"/>
      <c r="Z20" s="45"/>
      <c r="AA20" s="45"/>
      <c r="AB20" s="45"/>
      <c r="AC20" s="45"/>
      <c r="AD20" s="45"/>
    </row>
    <row r="21" spans="1:30" ht="240" x14ac:dyDescent="0.25">
      <c r="A21" s="11">
        <v>13</v>
      </c>
      <c r="B21" s="57" t="s">
        <v>43</v>
      </c>
      <c r="C21" s="58" t="s">
        <v>75</v>
      </c>
      <c r="D21" s="8" t="s">
        <v>150</v>
      </c>
      <c r="E21" s="1">
        <v>1</v>
      </c>
      <c r="F21" s="1">
        <v>1</v>
      </c>
      <c r="G21" s="24">
        <v>203000</v>
      </c>
      <c r="H21" s="24">
        <f t="shared" ref="H21:H33" si="16">G21*19%</f>
        <v>38570</v>
      </c>
      <c r="I21" s="24">
        <f t="shared" ref="I21:I33" si="17">G21+H21</f>
        <v>241570</v>
      </c>
      <c r="J21" s="56">
        <v>170000</v>
      </c>
      <c r="K21" s="44">
        <f t="shared" si="2"/>
        <v>32300</v>
      </c>
      <c r="L21" s="44">
        <f t="shared" si="3"/>
        <v>202300</v>
      </c>
      <c r="M21" s="56">
        <v>169000</v>
      </c>
      <c r="N21" s="44">
        <f t="shared" si="4"/>
        <v>32110</v>
      </c>
      <c r="O21" s="44">
        <f t="shared" si="5"/>
        <v>201110</v>
      </c>
      <c r="P21" s="44">
        <v>174000</v>
      </c>
      <c r="Q21" s="44">
        <f t="shared" si="6"/>
        <v>33060</v>
      </c>
      <c r="R21" s="44">
        <f t="shared" si="7"/>
        <v>207060</v>
      </c>
      <c r="S21" s="66"/>
      <c r="T21" s="65"/>
      <c r="U21" s="65"/>
      <c r="V21" s="30">
        <f t="shared" si="8"/>
        <v>204680</v>
      </c>
      <c r="W21" s="30">
        <f t="shared" si="9"/>
        <v>213010</v>
      </c>
      <c r="X21" s="31">
        <f t="shared" si="10"/>
        <v>19212.757914122238</v>
      </c>
      <c r="Y21" s="32">
        <f t="shared" si="11"/>
        <v>9.0196506803071397E-2</v>
      </c>
      <c r="Z21" s="33">
        <f t="shared" si="12"/>
        <v>179000</v>
      </c>
      <c r="AA21" s="34">
        <f t="shared" si="13"/>
        <v>34010</v>
      </c>
      <c r="AB21" s="33">
        <f t="shared" si="14"/>
        <v>213010</v>
      </c>
      <c r="AC21" s="34">
        <f t="shared" ref="AC21:AC33" si="18">AB21*F21*E21</f>
        <v>213010</v>
      </c>
      <c r="AD21" s="35" t="s">
        <v>244</v>
      </c>
    </row>
    <row r="22" spans="1:30" ht="240" x14ac:dyDescent="0.25">
      <c r="A22" s="11">
        <v>14</v>
      </c>
      <c r="B22" s="57" t="s">
        <v>43</v>
      </c>
      <c r="C22" s="58" t="s">
        <v>94</v>
      </c>
      <c r="D22" s="8" t="s">
        <v>150</v>
      </c>
      <c r="E22" s="1">
        <v>1</v>
      </c>
      <c r="F22" s="1">
        <v>1</v>
      </c>
      <c r="G22" s="24">
        <v>203000</v>
      </c>
      <c r="H22" s="24">
        <f t="shared" si="16"/>
        <v>38570</v>
      </c>
      <c r="I22" s="24">
        <f t="shared" si="17"/>
        <v>241570</v>
      </c>
      <c r="J22" s="56">
        <v>175000</v>
      </c>
      <c r="K22" s="44">
        <f t="shared" si="2"/>
        <v>33250</v>
      </c>
      <c r="L22" s="44">
        <f t="shared" si="3"/>
        <v>208250</v>
      </c>
      <c r="M22" s="56">
        <v>174000</v>
      </c>
      <c r="N22" s="44">
        <f t="shared" si="4"/>
        <v>33060</v>
      </c>
      <c r="O22" s="44">
        <f t="shared" si="5"/>
        <v>207060</v>
      </c>
      <c r="P22" s="44">
        <v>179000</v>
      </c>
      <c r="Q22" s="44">
        <f t="shared" si="6"/>
        <v>34010</v>
      </c>
      <c r="R22" s="44">
        <f t="shared" si="7"/>
        <v>213010</v>
      </c>
      <c r="S22" s="66"/>
      <c r="T22" s="65"/>
      <c r="U22" s="65"/>
      <c r="V22" s="30">
        <f t="shared" si="8"/>
        <v>210630</v>
      </c>
      <c r="W22" s="30">
        <f t="shared" si="9"/>
        <v>217472.5</v>
      </c>
      <c r="X22" s="31">
        <f t="shared" si="10"/>
        <v>16269.37895762056</v>
      </c>
      <c r="Y22" s="32">
        <f t="shared" si="11"/>
        <v>7.481120122139838E-2</v>
      </c>
      <c r="Z22" s="33">
        <f t="shared" si="12"/>
        <v>182750.42016806724</v>
      </c>
      <c r="AA22" s="34">
        <f t="shared" si="13"/>
        <v>34722.579831932773</v>
      </c>
      <c r="AB22" s="33">
        <f t="shared" si="14"/>
        <v>217473</v>
      </c>
      <c r="AC22" s="34">
        <f t="shared" si="18"/>
        <v>217473</v>
      </c>
      <c r="AD22" s="35" t="s">
        <v>244</v>
      </c>
    </row>
    <row r="23" spans="1:30" ht="240" x14ac:dyDescent="0.25">
      <c r="A23" s="11">
        <v>15</v>
      </c>
      <c r="B23" s="57" t="s">
        <v>43</v>
      </c>
      <c r="C23" s="58" t="s">
        <v>76</v>
      </c>
      <c r="D23" s="8" t="s">
        <v>150</v>
      </c>
      <c r="E23" s="1">
        <v>1</v>
      </c>
      <c r="F23" s="1">
        <v>1</v>
      </c>
      <c r="G23" s="24">
        <v>203000</v>
      </c>
      <c r="H23" s="24">
        <f t="shared" si="16"/>
        <v>38570</v>
      </c>
      <c r="I23" s="24">
        <f t="shared" si="17"/>
        <v>241570</v>
      </c>
      <c r="J23" s="56">
        <v>180000</v>
      </c>
      <c r="K23" s="44">
        <f t="shared" si="2"/>
        <v>34200</v>
      </c>
      <c r="L23" s="44">
        <f t="shared" si="3"/>
        <v>214200</v>
      </c>
      <c r="M23" s="56">
        <v>179000</v>
      </c>
      <c r="N23" s="44">
        <f t="shared" si="4"/>
        <v>34010</v>
      </c>
      <c r="O23" s="44">
        <f t="shared" si="5"/>
        <v>213010</v>
      </c>
      <c r="P23" s="44">
        <v>184000</v>
      </c>
      <c r="Q23" s="44">
        <f t="shared" si="6"/>
        <v>34960</v>
      </c>
      <c r="R23" s="44">
        <f t="shared" si="7"/>
        <v>218960</v>
      </c>
      <c r="S23" s="66"/>
      <c r="T23" s="65"/>
      <c r="U23" s="65"/>
      <c r="V23" s="30">
        <f t="shared" si="8"/>
        <v>216580</v>
      </c>
      <c r="W23" s="30">
        <f t="shared" si="9"/>
        <v>221935</v>
      </c>
      <c r="X23" s="31">
        <f t="shared" si="10"/>
        <v>13340.036231834854</v>
      </c>
      <c r="Y23" s="32">
        <f t="shared" si="11"/>
        <v>6.0107852442538828E-2</v>
      </c>
      <c r="Z23" s="33">
        <f t="shared" si="12"/>
        <v>186500</v>
      </c>
      <c r="AA23" s="34">
        <f t="shared" si="13"/>
        <v>35435</v>
      </c>
      <c r="AB23" s="33">
        <f t="shared" si="14"/>
        <v>221935</v>
      </c>
      <c r="AC23" s="34">
        <f t="shared" si="18"/>
        <v>221935</v>
      </c>
      <c r="AD23" s="35" t="s">
        <v>244</v>
      </c>
    </row>
    <row r="24" spans="1:30" ht="240" x14ac:dyDescent="0.25">
      <c r="A24" s="11">
        <v>16</v>
      </c>
      <c r="B24" s="57" t="s">
        <v>43</v>
      </c>
      <c r="C24" s="58" t="s">
        <v>77</v>
      </c>
      <c r="D24" s="8" t="s">
        <v>150</v>
      </c>
      <c r="E24" s="1">
        <v>1</v>
      </c>
      <c r="F24" s="1">
        <v>1</v>
      </c>
      <c r="G24" s="24">
        <v>203000</v>
      </c>
      <c r="H24" s="24">
        <f t="shared" si="16"/>
        <v>38570</v>
      </c>
      <c r="I24" s="24">
        <f t="shared" si="17"/>
        <v>241570</v>
      </c>
      <c r="J24" s="56">
        <v>145000</v>
      </c>
      <c r="K24" s="44">
        <f t="shared" si="2"/>
        <v>27550</v>
      </c>
      <c r="L24" s="44">
        <f t="shared" si="3"/>
        <v>172550</v>
      </c>
      <c r="M24" s="56">
        <v>144000</v>
      </c>
      <c r="N24" s="44">
        <f t="shared" si="4"/>
        <v>27360</v>
      </c>
      <c r="O24" s="44">
        <f t="shared" si="5"/>
        <v>171360</v>
      </c>
      <c r="P24" s="44">
        <v>149000</v>
      </c>
      <c r="Q24" s="44">
        <f t="shared" si="6"/>
        <v>28310</v>
      </c>
      <c r="R24" s="44">
        <f t="shared" si="7"/>
        <v>177310</v>
      </c>
      <c r="S24" s="66"/>
      <c r="T24" s="65"/>
      <c r="U24" s="65"/>
      <c r="V24" s="30">
        <f t="shared" si="8"/>
        <v>174930</v>
      </c>
      <c r="W24" s="30">
        <f t="shared" si="9"/>
        <v>190697.5</v>
      </c>
      <c r="X24" s="31">
        <f t="shared" si="10"/>
        <v>34012.287363049647</v>
      </c>
      <c r="Y24" s="32">
        <f t="shared" si="11"/>
        <v>0.17835727979155283</v>
      </c>
      <c r="Z24" s="33">
        <f t="shared" si="12"/>
        <v>147000</v>
      </c>
      <c r="AA24" s="34">
        <f t="shared" si="13"/>
        <v>27930</v>
      </c>
      <c r="AB24" s="33">
        <f t="shared" si="14"/>
        <v>174930</v>
      </c>
      <c r="AC24" s="34">
        <f t="shared" si="18"/>
        <v>174930</v>
      </c>
      <c r="AD24" s="35" t="s">
        <v>270</v>
      </c>
    </row>
    <row r="25" spans="1:30" ht="158.25" customHeight="1" x14ac:dyDescent="0.25">
      <c r="A25" s="11">
        <v>17</v>
      </c>
      <c r="B25" s="57" t="s">
        <v>43</v>
      </c>
      <c r="C25" s="58" t="s">
        <v>78</v>
      </c>
      <c r="D25" s="8" t="s">
        <v>150</v>
      </c>
      <c r="E25" s="1">
        <v>17</v>
      </c>
      <c r="F25" s="1">
        <v>1</v>
      </c>
      <c r="G25" s="24">
        <v>203000</v>
      </c>
      <c r="H25" s="24">
        <f t="shared" si="16"/>
        <v>38570</v>
      </c>
      <c r="I25" s="24">
        <f t="shared" si="17"/>
        <v>241570</v>
      </c>
      <c r="J25" s="56">
        <v>150000</v>
      </c>
      <c r="K25" s="44">
        <f t="shared" si="2"/>
        <v>28500</v>
      </c>
      <c r="L25" s="44">
        <f t="shared" si="3"/>
        <v>178500</v>
      </c>
      <c r="M25" s="56">
        <v>149000</v>
      </c>
      <c r="N25" s="44">
        <f t="shared" si="4"/>
        <v>28310</v>
      </c>
      <c r="O25" s="44">
        <f t="shared" si="5"/>
        <v>177310</v>
      </c>
      <c r="P25" s="44">
        <v>154000</v>
      </c>
      <c r="Q25" s="44">
        <f t="shared" si="6"/>
        <v>29260</v>
      </c>
      <c r="R25" s="44">
        <f t="shared" si="7"/>
        <v>183260</v>
      </c>
      <c r="S25" s="66"/>
      <c r="T25" s="65"/>
      <c r="U25" s="65"/>
      <c r="V25" s="30">
        <f t="shared" si="8"/>
        <v>180880</v>
      </c>
      <c r="W25" s="30">
        <f t="shared" si="9"/>
        <v>195160</v>
      </c>
      <c r="X25" s="31">
        <f t="shared" si="10"/>
        <v>31046.611194567864</v>
      </c>
      <c r="Y25" s="32">
        <f t="shared" si="11"/>
        <v>0.15908286121422352</v>
      </c>
      <c r="Z25" s="33">
        <f t="shared" si="12"/>
        <v>152000</v>
      </c>
      <c r="AA25" s="34">
        <f t="shared" si="13"/>
        <v>28880</v>
      </c>
      <c r="AB25" s="33">
        <f t="shared" si="14"/>
        <v>180880</v>
      </c>
      <c r="AC25" s="34">
        <f t="shared" si="18"/>
        <v>3074960</v>
      </c>
      <c r="AD25" s="35" t="s">
        <v>244</v>
      </c>
    </row>
    <row r="26" spans="1:30" ht="240" x14ac:dyDescent="0.25">
      <c r="A26" s="11">
        <v>18</v>
      </c>
      <c r="B26" s="57" t="s">
        <v>43</v>
      </c>
      <c r="C26" s="58" t="s">
        <v>79</v>
      </c>
      <c r="D26" s="8" t="s">
        <v>150</v>
      </c>
      <c r="E26" s="1">
        <v>3</v>
      </c>
      <c r="F26" s="1">
        <v>1</v>
      </c>
      <c r="G26" s="24">
        <v>203000</v>
      </c>
      <c r="H26" s="24">
        <f t="shared" si="16"/>
        <v>38570</v>
      </c>
      <c r="I26" s="24">
        <f t="shared" si="17"/>
        <v>241570</v>
      </c>
      <c r="J26" s="56">
        <v>155000</v>
      </c>
      <c r="K26" s="44">
        <f t="shared" si="2"/>
        <v>29450</v>
      </c>
      <c r="L26" s="44">
        <f t="shared" si="3"/>
        <v>184450</v>
      </c>
      <c r="M26" s="56">
        <v>154000</v>
      </c>
      <c r="N26" s="44">
        <f t="shared" si="4"/>
        <v>29260</v>
      </c>
      <c r="O26" s="44">
        <f t="shared" si="5"/>
        <v>183260</v>
      </c>
      <c r="P26" s="44">
        <v>159000</v>
      </c>
      <c r="Q26" s="44">
        <f t="shared" si="6"/>
        <v>30210</v>
      </c>
      <c r="R26" s="44">
        <f t="shared" si="7"/>
        <v>189210</v>
      </c>
      <c r="S26" s="66"/>
      <c r="T26" s="65"/>
      <c r="U26" s="65"/>
      <c r="V26" s="30">
        <f t="shared" si="8"/>
        <v>186830</v>
      </c>
      <c r="W26" s="30">
        <f t="shared" si="9"/>
        <v>199622.5</v>
      </c>
      <c r="X26" s="31">
        <f t="shared" si="10"/>
        <v>28082.907464624575</v>
      </c>
      <c r="Y26" s="32">
        <f t="shared" si="11"/>
        <v>0.14068007095705432</v>
      </c>
      <c r="Z26" s="33">
        <f t="shared" si="12"/>
        <v>167750.42016806724</v>
      </c>
      <c r="AA26" s="34">
        <f t="shared" si="13"/>
        <v>31872.579831932777</v>
      </c>
      <c r="AB26" s="33">
        <f t="shared" si="14"/>
        <v>199623</v>
      </c>
      <c r="AC26" s="34">
        <f t="shared" si="18"/>
        <v>598869</v>
      </c>
      <c r="AD26" s="35" t="s">
        <v>244</v>
      </c>
    </row>
    <row r="27" spans="1:30" ht="240" x14ac:dyDescent="0.25">
      <c r="A27" s="11">
        <v>19</v>
      </c>
      <c r="B27" s="57" t="s">
        <v>43</v>
      </c>
      <c r="C27" s="58" t="s">
        <v>80</v>
      </c>
      <c r="D27" s="8" t="s">
        <v>150</v>
      </c>
      <c r="E27" s="1">
        <v>1</v>
      </c>
      <c r="F27" s="1">
        <v>1</v>
      </c>
      <c r="G27" s="24">
        <v>203000</v>
      </c>
      <c r="H27" s="24">
        <f t="shared" si="16"/>
        <v>38570</v>
      </c>
      <c r="I27" s="24">
        <f t="shared" si="17"/>
        <v>241570</v>
      </c>
      <c r="J27" s="56">
        <v>160000</v>
      </c>
      <c r="K27" s="44">
        <f t="shared" si="2"/>
        <v>30400</v>
      </c>
      <c r="L27" s="44">
        <f t="shared" si="3"/>
        <v>190400</v>
      </c>
      <c r="M27" s="56">
        <v>159000</v>
      </c>
      <c r="N27" s="44">
        <f t="shared" si="4"/>
        <v>30210</v>
      </c>
      <c r="O27" s="44">
        <f t="shared" si="5"/>
        <v>189210</v>
      </c>
      <c r="P27" s="44">
        <v>164000</v>
      </c>
      <c r="Q27" s="44">
        <f t="shared" si="6"/>
        <v>31160</v>
      </c>
      <c r="R27" s="44">
        <f t="shared" si="7"/>
        <v>195160</v>
      </c>
      <c r="S27" s="66"/>
      <c r="T27" s="65"/>
      <c r="U27" s="65"/>
      <c r="V27" s="30">
        <f t="shared" si="8"/>
        <v>192780</v>
      </c>
      <c r="W27" s="30">
        <f t="shared" si="9"/>
        <v>204085</v>
      </c>
      <c r="X27" s="31">
        <f t="shared" si="10"/>
        <v>25121.874266596165</v>
      </c>
      <c r="Y27" s="32">
        <f t="shared" si="11"/>
        <v>0.12309515283629942</v>
      </c>
      <c r="Z27" s="33">
        <f t="shared" si="12"/>
        <v>171500</v>
      </c>
      <c r="AA27" s="34">
        <f t="shared" si="13"/>
        <v>32585</v>
      </c>
      <c r="AB27" s="33">
        <f t="shared" si="14"/>
        <v>204085</v>
      </c>
      <c r="AC27" s="34">
        <f t="shared" si="18"/>
        <v>204085</v>
      </c>
      <c r="AD27" s="35" t="s">
        <v>244</v>
      </c>
    </row>
    <row r="28" spans="1:30" ht="240" x14ac:dyDescent="0.25">
      <c r="A28" s="11">
        <v>20</v>
      </c>
      <c r="B28" s="57" t="s">
        <v>43</v>
      </c>
      <c r="C28" s="58" t="s">
        <v>81</v>
      </c>
      <c r="D28" s="8" t="s">
        <v>150</v>
      </c>
      <c r="E28" s="1">
        <v>1</v>
      </c>
      <c r="F28" s="1">
        <v>1</v>
      </c>
      <c r="G28" s="24">
        <v>203000</v>
      </c>
      <c r="H28" s="24">
        <f t="shared" si="16"/>
        <v>38570</v>
      </c>
      <c r="I28" s="24">
        <f t="shared" si="17"/>
        <v>241570</v>
      </c>
      <c r="J28" s="56">
        <v>165000</v>
      </c>
      <c r="K28" s="44">
        <f t="shared" si="2"/>
        <v>31350</v>
      </c>
      <c r="L28" s="44">
        <f t="shared" si="3"/>
        <v>196350</v>
      </c>
      <c r="M28" s="56">
        <v>164000</v>
      </c>
      <c r="N28" s="44">
        <f t="shared" si="4"/>
        <v>31160</v>
      </c>
      <c r="O28" s="44">
        <f t="shared" si="5"/>
        <v>195160</v>
      </c>
      <c r="P28" s="44">
        <v>169000</v>
      </c>
      <c r="Q28" s="44">
        <f t="shared" si="6"/>
        <v>32110</v>
      </c>
      <c r="R28" s="44">
        <f t="shared" si="7"/>
        <v>201110</v>
      </c>
      <c r="S28" s="66"/>
      <c r="T28" s="65"/>
      <c r="U28" s="65"/>
      <c r="V28" s="30">
        <f t="shared" si="8"/>
        <v>198730</v>
      </c>
      <c r="W28" s="30">
        <f t="shared" si="9"/>
        <v>208547.5</v>
      </c>
      <c r="X28" s="31">
        <f t="shared" si="10"/>
        <v>22164.581919509936</v>
      </c>
      <c r="Y28" s="32">
        <f t="shared" si="11"/>
        <v>0.10628073661640602</v>
      </c>
      <c r="Z28" s="33">
        <f t="shared" si="12"/>
        <v>175250.42016806724</v>
      </c>
      <c r="AA28" s="34">
        <f t="shared" si="13"/>
        <v>33297.579831932773</v>
      </c>
      <c r="AB28" s="33">
        <f t="shared" si="14"/>
        <v>208548</v>
      </c>
      <c r="AC28" s="34">
        <f t="shared" si="18"/>
        <v>208548</v>
      </c>
      <c r="AD28" s="35" t="s">
        <v>244</v>
      </c>
    </row>
    <row r="29" spans="1:30" ht="240" x14ac:dyDescent="0.25">
      <c r="A29" s="11">
        <v>21</v>
      </c>
      <c r="B29" s="57" t="s">
        <v>43</v>
      </c>
      <c r="C29" s="58" t="s">
        <v>82</v>
      </c>
      <c r="D29" s="8" t="s">
        <v>150</v>
      </c>
      <c r="E29" s="1">
        <v>6</v>
      </c>
      <c r="F29" s="1">
        <v>1</v>
      </c>
      <c r="G29" s="24">
        <v>203000</v>
      </c>
      <c r="H29" s="24">
        <f t="shared" si="16"/>
        <v>38570</v>
      </c>
      <c r="I29" s="24">
        <f t="shared" si="17"/>
        <v>241570</v>
      </c>
      <c r="J29" s="56">
        <v>170000</v>
      </c>
      <c r="K29" s="44">
        <f t="shared" si="2"/>
        <v>32300</v>
      </c>
      <c r="L29" s="44">
        <f t="shared" si="3"/>
        <v>202300</v>
      </c>
      <c r="M29" s="56">
        <v>169000</v>
      </c>
      <c r="N29" s="44">
        <f t="shared" si="4"/>
        <v>32110</v>
      </c>
      <c r="O29" s="44">
        <f t="shared" si="5"/>
        <v>201110</v>
      </c>
      <c r="P29" s="44">
        <v>174000</v>
      </c>
      <c r="Q29" s="44">
        <f t="shared" si="6"/>
        <v>33060</v>
      </c>
      <c r="R29" s="44">
        <f t="shared" si="7"/>
        <v>207060</v>
      </c>
      <c r="S29" s="66"/>
      <c r="T29" s="65"/>
      <c r="U29" s="65"/>
      <c r="V29" s="30">
        <f t="shared" si="8"/>
        <v>204680</v>
      </c>
      <c r="W29" s="30">
        <f t="shared" si="9"/>
        <v>213010</v>
      </c>
      <c r="X29" s="31">
        <f t="shared" si="10"/>
        <v>19212.757914122238</v>
      </c>
      <c r="Y29" s="32">
        <f t="shared" si="11"/>
        <v>9.0196506803071397E-2</v>
      </c>
      <c r="Z29" s="33">
        <f t="shared" si="12"/>
        <v>179000</v>
      </c>
      <c r="AA29" s="34">
        <f t="shared" si="13"/>
        <v>34010</v>
      </c>
      <c r="AB29" s="33">
        <f t="shared" si="14"/>
        <v>213010</v>
      </c>
      <c r="AC29" s="34">
        <f t="shared" si="18"/>
        <v>1278060</v>
      </c>
      <c r="AD29" s="35" t="s">
        <v>244</v>
      </c>
    </row>
    <row r="30" spans="1:30" ht="240" x14ac:dyDescent="0.25">
      <c r="A30" s="11">
        <v>22</v>
      </c>
      <c r="B30" s="57" t="s">
        <v>43</v>
      </c>
      <c r="C30" s="58" t="s">
        <v>83</v>
      </c>
      <c r="D30" s="8" t="s">
        <v>150</v>
      </c>
      <c r="E30" s="1">
        <v>3</v>
      </c>
      <c r="F30" s="1">
        <v>1</v>
      </c>
      <c r="G30" s="24">
        <v>203000</v>
      </c>
      <c r="H30" s="24">
        <f t="shared" si="16"/>
        <v>38570</v>
      </c>
      <c r="I30" s="24">
        <f t="shared" si="17"/>
        <v>241570</v>
      </c>
      <c r="J30" s="56">
        <v>175000</v>
      </c>
      <c r="K30" s="44">
        <f t="shared" si="2"/>
        <v>33250</v>
      </c>
      <c r="L30" s="44">
        <f t="shared" si="3"/>
        <v>208250</v>
      </c>
      <c r="M30" s="56">
        <v>174000</v>
      </c>
      <c r="N30" s="44">
        <f t="shared" si="4"/>
        <v>33060</v>
      </c>
      <c r="O30" s="44">
        <f t="shared" si="5"/>
        <v>207060</v>
      </c>
      <c r="P30" s="44">
        <v>179000</v>
      </c>
      <c r="Q30" s="44">
        <f t="shared" si="6"/>
        <v>34010</v>
      </c>
      <c r="R30" s="44">
        <f t="shared" si="7"/>
        <v>213010</v>
      </c>
      <c r="S30" s="66"/>
      <c r="T30" s="65"/>
      <c r="U30" s="65"/>
      <c r="V30" s="30">
        <f t="shared" si="8"/>
        <v>210630</v>
      </c>
      <c r="W30" s="30">
        <f t="shared" si="9"/>
        <v>217472.5</v>
      </c>
      <c r="X30" s="31">
        <f t="shared" si="10"/>
        <v>16269.37895762056</v>
      </c>
      <c r="Y30" s="32">
        <f t="shared" si="11"/>
        <v>7.481120122139838E-2</v>
      </c>
      <c r="Z30" s="33">
        <f t="shared" si="12"/>
        <v>182750.42016806724</v>
      </c>
      <c r="AA30" s="34">
        <f t="shared" si="13"/>
        <v>34722.579831932773</v>
      </c>
      <c r="AB30" s="33">
        <f t="shared" si="14"/>
        <v>217473</v>
      </c>
      <c r="AC30" s="34">
        <f t="shared" si="18"/>
        <v>652419</v>
      </c>
      <c r="AD30" s="35" t="s">
        <v>244</v>
      </c>
    </row>
    <row r="31" spans="1:30" ht="240" x14ac:dyDescent="0.25">
      <c r="A31" s="11">
        <v>23</v>
      </c>
      <c r="B31" s="57" t="s">
        <v>43</v>
      </c>
      <c r="C31" s="58" t="s">
        <v>87</v>
      </c>
      <c r="D31" s="8" t="s">
        <v>150</v>
      </c>
      <c r="E31" s="1">
        <v>1</v>
      </c>
      <c r="F31" s="1">
        <v>1</v>
      </c>
      <c r="G31" s="24">
        <v>179000</v>
      </c>
      <c r="H31" s="24">
        <f t="shared" si="16"/>
        <v>34010</v>
      </c>
      <c r="I31" s="24">
        <f t="shared" si="17"/>
        <v>213010</v>
      </c>
      <c r="J31" s="56">
        <v>180000</v>
      </c>
      <c r="K31" s="44">
        <f t="shared" si="2"/>
        <v>34200</v>
      </c>
      <c r="L31" s="44">
        <f t="shared" si="3"/>
        <v>214200</v>
      </c>
      <c r="M31" s="56">
        <v>179000</v>
      </c>
      <c r="N31" s="44">
        <f t="shared" si="4"/>
        <v>34010</v>
      </c>
      <c r="O31" s="44">
        <f t="shared" si="5"/>
        <v>213010</v>
      </c>
      <c r="P31" s="44">
        <v>184000</v>
      </c>
      <c r="Q31" s="44">
        <f t="shared" si="6"/>
        <v>34960</v>
      </c>
      <c r="R31" s="44">
        <f t="shared" si="7"/>
        <v>218960</v>
      </c>
      <c r="S31" s="66"/>
      <c r="T31" s="65"/>
      <c r="U31" s="65"/>
      <c r="V31" s="30">
        <f t="shared" si="8"/>
        <v>213605</v>
      </c>
      <c r="W31" s="30">
        <f t="shared" si="9"/>
        <v>214795</v>
      </c>
      <c r="X31" s="31">
        <f t="shared" si="10"/>
        <v>2832.7666099886637</v>
      </c>
      <c r="Y31" s="32">
        <f t="shared" si="11"/>
        <v>1.3188233478380147E-2</v>
      </c>
      <c r="Z31" s="33">
        <f t="shared" si="12"/>
        <v>180500</v>
      </c>
      <c r="AA31" s="34">
        <f t="shared" si="13"/>
        <v>34295</v>
      </c>
      <c r="AB31" s="33">
        <f t="shared" si="14"/>
        <v>214795</v>
      </c>
      <c r="AC31" s="34">
        <f t="shared" si="18"/>
        <v>214795</v>
      </c>
      <c r="AD31" s="35" t="s">
        <v>244</v>
      </c>
    </row>
    <row r="32" spans="1:30" ht="240" x14ac:dyDescent="0.25">
      <c r="A32" s="11">
        <v>24</v>
      </c>
      <c r="B32" s="57" t="s">
        <v>43</v>
      </c>
      <c r="C32" s="58" t="s">
        <v>86</v>
      </c>
      <c r="D32" s="8" t="s">
        <v>150</v>
      </c>
      <c r="E32" s="1">
        <v>5</v>
      </c>
      <c r="F32" s="1">
        <v>1</v>
      </c>
      <c r="G32" s="24">
        <v>203000</v>
      </c>
      <c r="H32" s="24">
        <f t="shared" si="16"/>
        <v>38570</v>
      </c>
      <c r="I32" s="24">
        <f t="shared" si="17"/>
        <v>241570</v>
      </c>
      <c r="J32" s="56">
        <v>145000</v>
      </c>
      <c r="K32" s="44">
        <f t="shared" si="2"/>
        <v>27550</v>
      </c>
      <c r="L32" s="44">
        <f t="shared" si="3"/>
        <v>172550</v>
      </c>
      <c r="M32" s="56">
        <v>144000</v>
      </c>
      <c r="N32" s="44">
        <f t="shared" si="4"/>
        <v>27360</v>
      </c>
      <c r="O32" s="44">
        <f t="shared" si="5"/>
        <v>171360</v>
      </c>
      <c r="P32" s="44">
        <v>149000</v>
      </c>
      <c r="Q32" s="44">
        <f t="shared" si="6"/>
        <v>28310</v>
      </c>
      <c r="R32" s="44">
        <f t="shared" si="7"/>
        <v>177310</v>
      </c>
      <c r="S32" s="66"/>
      <c r="T32" s="65"/>
      <c r="U32" s="65"/>
      <c r="V32" s="30">
        <f t="shared" si="8"/>
        <v>174930</v>
      </c>
      <c r="W32" s="30">
        <f t="shared" si="9"/>
        <v>190697.5</v>
      </c>
      <c r="X32" s="31">
        <f t="shared" si="10"/>
        <v>34012.287363049647</v>
      </c>
      <c r="Y32" s="32">
        <f t="shared" si="11"/>
        <v>0.17835727979155283</v>
      </c>
      <c r="Z32" s="33">
        <f t="shared" si="12"/>
        <v>147000</v>
      </c>
      <c r="AA32" s="34">
        <f t="shared" si="13"/>
        <v>27930</v>
      </c>
      <c r="AB32" s="33">
        <f t="shared" si="14"/>
        <v>174930</v>
      </c>
      <c r="AC32" s="34">
        <f t="shared" si="18"/>
        <v>874650</v>
      </c>
      <c r="AD32" s="35" t="s">
        <v>270</v>
      </c>
    </row>
    <row r="33" spans="1:30" ht="240" x14ac:dyDescent="0.25">
      <c r="A33" s="11">
        <v>25</v>
      </c>
      <c r="B33" s="57" t="s">
        <v>43</v>
      </c>
      <c r="C33" s="58" t="s">
        <v>85</v>
      </c>
      <c r="D33" s="8" t="s">
        <v>150</v>
      </c>
      <c r="E33" s="1">
        <v>2</v>
      </c>
      <c r="F33" s="1">
        <v>1</v>
      </c>
      <c r="G33" s="24">
        <v>203000</v>
      </c>
      <c r="H33" s="24">
        <f t="shared" si="16"/>
        <v>38570</v>
      </c>
      <c r="I33" s="24">
        <f t="shared" si="17"/>
        <v>241570</v>
      </c>
      <c r="J33" s="56">
        <v>150000</v>
      </c>
      <c r="K33" s="44">
        <f t="shared" si="2"/>
        <v>28500</v>
      </c>
      <c r="L33" s="44">
        <f t="shared" si="3"/>
        <v>178500</v>
      </c>
      <c r="M33" s="56">
        <v>149000</v>
      </c>
      <c r="N33" s="44">
        <f t="shared" si="4"/>
        <v>28310</v>
      </c>
      <c r="O33" s="44">
        <f t="shared" si="5"/>
        <v>177310</v>
      </c>
      <c r="P33" s="44">
        <v>154000</v>
      </c>
      <c r="Q33" s="44">
        <f t="shared" si="6"/>
        <v>29260</v>
      </c>
      <c r="R33" s="44">
        <f t="shared" si="7"/>
        <v>183260</v>
      </c>
      <c r="S33" s="66"/>
      <c r="T33" s="65"/>
      <c r="U33" s="65"/>
      <c r="V33" s="30">
        <f t="shared" si="8"/>
        <v>180880</v>
      </c>
      <c r="W33" s="30">
        <f t="shared" si="9"/>
        <v>195160</v>
      </c>
      <c r="X33" s="31">
        <f t="shared" si="10"/>
        <v>31046.611194567864</v>
      </c>
      <c r="Y33" s="32">
        <f t="shared" si="11"/>
        <v>0.15908286121422352</v>
      </c>
      <c r="Z33" s="33">
        <f t="shared" si="12"/>
        <v>152000</v>
      </c>
      <c r="AA33" s="34">
        <f t="shared" si="13"/>
        <v>28880</v>
      </c>
      <c r="AB33" s="33">
        <f t="shared" si="14"/>
        <v>180880</v>
      </c>
      <c r="AC33" s="34">
        <f t="shared" si="18"/>
        <v>361760</v>
      </c>
      <c r="AD33" s="35" t="s">
        <v>244</v>
      </c>
    </row>
    <row r="34" spans="1:30" x14ac:dyDescent="0.25">
      <c r="A34" s="17"/>
      <c r="B34" s="97" t="s">
        <v>9</v>
      </c>
      <c r="C34" s="97"/>
      <c r="D34" s="18" t="s">
        <v>128</v>
      </c>
      <c r="E34" s="19">
        <v>37</v>
      </c>
      <c r="F34" s="19"/>
      <c r="G34" s="19"/>
      <c r="H34" s="19"/>
      <c r="I34" s="21"/>
      <c r="J34" s="45"/>
      <c r="K34" s="45"/>
      <c r="L34" s="45"/>
      <c r="M34" s="45"/>
      <c r="N34" s="45"/>
      <c r="O34" s="45"/>
      <c r="P34" s="45"/>
      <c r="Q34" s="45"/>
      <c r="R34" s="45"/>
      <c r="S34" s="45"/>
      <c r="T34" s="45"/>
      <c r="U34" s="45"/>
      <c r="V34" s="45"/>
      <c r="W34" s="45"/>
      <c r="X34" s="45"/>
      <c r="Y34" s="45"/>
      <c r="Z34" s="45"/>
      <c r="AA34" s="45"/>
      <c r="AB34" s="45"/>
      <c r="AC34" s="45"/>
      <c r="AD34" s="45"/>
    </row>
    <row r="35" spans="1:30" ht="222.75" customHeight="1" x14ac:dyDescent="0.25">
      <c r="A35" s="11">
        <v>26</v>
      </c>
      <c r="B35" s="11" t="s">
        <v>9</v>
      </c>
      <c r="C35" s="58" t="s">
        <v>84</v>
      </c>
      <c r="D35" s="8" t="s">
        <v>150</v>
      </c>
      <c r="E35" s="1">
        <v>12</v>
      </c>
      <c r="F35" s="1">
        <v>1</v>
      </c>
      <c r="G35" s="24">
        <v>220000</v>
      </c>
      <c r="H35" s="24">
        <f t="shared" ref="H35:H45" si="19">G35*19%</f>
        <v>41800</v>
      </c>
      <c r="I35" s="24">
        <f t="shared" ref="I35:I45" si="20">G35+H35</f>
        <v>261800</v>
      </c>
      <c r="J35" s="56">
        <v>155000</v>
      </c>
      <c r="K35" s="44">
        <f t="shared" si="2"/>
        <v>29450</v>
      </c>
      <c r="L35" s="44">
        <f t="shared" si="3"/>
        <v>184450</v>
      </c>
      <c r="M35" s="56">
        <v>154000</v>
      </c>
      <c r="N35" s="44">
        <f t="shared" si="4"/>
        <v>29260</v>
      </c>
      <c r="O35" s="44">
        <f t="shared" si="5"/>
        <v>183260</v>
      </c>
      <c r="P35" s="44">
        <v>159000</v>
      </c>
      <c r="Q35" s="44">
        <f t="shared" si="6"/>
        <v>30210</v>
      </c>
      <c r="R35" s="44">
        <f t="shared" si="7"/>
        <v>189210</v>
      </c>
      <c r="S35" s="66"/>
      <c r="T35" s="65"/>
      <c r="U35" s="65"/>
      <c r="V35" s="30">
        <f t="shared" si="8"/>
        <v>186830</v>
      </c>
      <c r="W35" s="30">
        <f t="shared" si="9"/>
        <v>204680</v>
      </c>
      <c r="X35" s="31">
        <f t="shared" si="10"/>
        <v>38166.672197961758</v>
      </c>
      <c r="Y35" s="32">
        <f t="shared" si="11"/>
        <v>0.18646996383604533</v>
      </c>
      <c r="Z35" s="33">
        <f t="shared" si="12"/>
        <v>157000</v>
      </c>
      <c r="AA35" s="34">
        <f t="shared" si="13"/>
        <v>29830</v>
      </c>
      <c r="AB35" s="33">
        <f t="shared" si="14"/>
        <v>186830</v>
      </c>
      <c r="AC35" s="34">
        <f t="shared" ref="AC35:AC45" si="21">AB35*F35*E35</f>
        <v>2241960</v>
      </c>
      <c r="AD35" s="35" t="s">
        <v>270</v>
      </c>
    </row>
    <row r="36" spans="1:30" ht="90" x14ac:dyDescent="0.25">
      <c r="A36" s="11">
        <v>27</v>
      </c>
      <c r="B36" s="11" t="s">
        <v>9</v>
      </c>
      <c r="C36" s="3" t="s">
        <v>88</v>
      </c>
      <c r="D36" s="8" t="s">
        <v>150</v>
      </c>
      <c r="E36" s="1">
        <v>2</v>
      </c>
      <c r="F36" s="1">
        <v>1</v>
      </c>
      <c r="G36" s="24">
        <v>203000</v>
      </c>
      <c r="H36" s="24">
        <f t="shared" si="19"/>
        <v>38570</v>
      </c>
      <c r="I36" s="24">
        <f t="shared" si="20"/>
        <v>241570</v>
      </c>
      <c r="J36" s="56">
        <v>160000</v>
      </c>
      <c r="K36" s="44">
        <f t="shared" si="2"/>
        <v>30400</v>
      </c>
      <c r="L36" s="44">
        <f t="shared" si="3"/>
        <v>190400</v>
      </c>
      <c r="M36" s="56">
        <v>159000</v>
      </c>
      <c r="N36" s="44">
        <f t="shared" si="4"/>
        <v>30210</v>
      </c>
      <c r="O36" s="44">
        <f t="shared" si="5"/>
        <v>189210</v>
      </c>
      <c r="P36" s="44">
        <v>164000</v>
      </c>
      <c r="Q36" s="44">
        <f t="shared" si="6"/>
        <v>31160</v>
      </c>
      <c r="R36" s="44">
        <f t="shared" si="7"/>
        <v>195160</v>
      </c>
      <c r="S36" s="66"/>
      <c r="T36" s="65"/>
      <c r="U36" s="65"/>
      <c r="V36" s="30">
        <f t="shared" si="8"/>
        <v>192780</v>
      </c>
      <c r="W36" s="30">
        <f t="shared" si="9"/>
        <v>204085</v>
      </c>
      <c r="X36" s="31">
        <f t="shared" si="10"/>
        <v>25121.874266596165</v>
      </c>
      <c r="Y36" s="32">
        <f t="shared" si="11"/>
        <v>0.12309515283629942</v>
      </c>
      <c r="Z36" s="33">
        <f t="shared" si="12"/>
        <v>171500</v>
      </c>
      <c r="AA36" s="34">
        <f t="shared" si="13"/>
        <v>32585</v>
      </c>
      <c r="AB36" s="33">
        <f t="shared" si="14"/>
        <v>204085</v>
      </c>
      <c r="AC36" s="34">
        <f t="shared" si="21"/>
        <v>408170</v>
      </c>
      <c r="AD36" s="35" t="s">
        <v>244</v>
      </c>
    </row>
    <row r="37" spans="1:30" ht="60" x14ac:dyDescent="0.25">
      <c r="A37" s="11">
        <v>28</v>
      </c>
      <c r="B37" s="11" t="s">
        <v>9</v>
      </c>
      <c r="C37" s="2" t="s">
        <v>89</v>
      </c>
      <c r="D37" s="8" t="s">
        <v>150</v>
      </c>
      <c r="E37" s="1">
        <v>1</v>
      </c>
      <c r="F37" s="1">
        <v>1</v>
      </c>
      <c r="G37" s="24">
        <v>203000</v>
      </c>
      <c r="H37" s="24">
        <f t="shared" si="19"/>
        <v>38570</v>
      </c>
      <c r="I37" s="24">
        <f t="shared" si="20"/>
        <v>241570</v>
      </c>
      <c r="J37" s="56">
        <v>165000</v>
      </c>
      <c r="K37" s="44">
        <f t="shared" si="2"/>
        <v>31350</v>
      </c>
      <c r="L37" s="44">
        <f t="shared" si="3"/>
        <v>196350</v>
      </c>
      <c r="M37" s="56">
        <v>164000</v>
      </c>
      <c r="N37" s="44">
        <f t="shared" si="4"/>
        <v>31160</v>
      </c>
      <c r="O37" s="44">
        <f t="shared" si="5"/>
        <v>195160</v>
      </c>
      <c r="P37" s="44">
        <v>169000</v>
      </c>
      <c r="Q37" s="44">
        <f t="shared" si="6"/>
        <v>32110</v>
      </c>
      <c r="R37" s="44">
        <f t="shared" si="7"/>
        <v>201110</v>
      </c>
      <c r="S37" s="66"/>
      <c r="T37" s="65"/>
      <c r="U37" s="65"/>
      <c r="V37" s="30">
        <f t="shared" si="8"/>
        <v>198730</v>
      </c>
      <c r="W37" s="30">
        <f t="shared" si="9"/>
        <v>208547.5</v>
      </c>
      <c r="X37" s="31">
        <f t="shared" si="10"/>
        <v>22164.581919509936</v>
      </c>
      <c r="Y37" s="32">
        <f t="shared" si="11"/>
        <v>0.10628073661640602</v>
      </c>
      <c r="Z37" s="33">
        <f t="shared" si="12"/>
        <v>175250.42016806724</v>
      </c>
      <c r="AA37" s="34">
        <f t="shared" si="13"/>
        <v>33297.579831932773</v>
      </c>
      <c r="AB37" s="33">
        <f t="shared" si="14"/>
        <v>208548</v>
      </c>
      <c r="AC37" s="34">
        <f t="shared" si="21"/>
        <v>208548</v>
      </c>
      <c r="AD37" s="35" t="s">
        <v>244</v>
      </c>
    </row>
    <row r="38" spans="1:30" ht="60" x14ac:dyDescent="0.25">
      <c r="A38" s="11">
        <v>29</v>
      </c>
      <c r="B38" s="11" t="s">
        <v>9</v>
      </c>
      <c r="C38" s="2" t="s">
        <v>90</v>
      </c>
      <c r="D38" s="8" t="s">
        <v>150</v>
      </c>
      <c r="E38" s="1">
        <v>1</v>
      </c>
      <c r="F38" s="1">
        <v>1</v>
      </c>
      <c r="G38" s="24">
        <v>220000</v>
      </c>
      <c r="H38" s="24">
        <f t="shared" si="19"/>
        <v>41800</v>
      </c>
      <c r="I38" s="24">
        <f t="shared" si="20"/>
        <v>261800</v>
      </c>
      <c r="J38" s="56">
        <v>170000</v>
      </c>
      <c r="K38" s="44">
        <f t="shared" si="2"/>
        <v>32300</v>
      </c>
      <c r="L38" s="44">
        <f t="shared" si="3"/>
        <v>202300</v>
      </c>
      <c r="M38" s="56">
        <v>169000</v>
      </c>
      <c r="N38" s="44">
        <f t="shared" si="4"/>
        <v>32110</v>
      </c>
      <c r="O38" s="44">
        <f t="shared" si="5"/>
        <v>201110</v>
      </c>
      <c r="P38" s="44">
        <v>174000</v>
      </c>
      <c r="Q38" s="44">
        <f t="shared" si="6"/>
        <v>33060</v>
      </c>
      <c r="R38" s="44">
        <f t="shared" si="7"/>
        <v>207060</v>
      </c>
      <c r="S38" s="66"/>
      <c r="T38" s="65"/>
      <c r="U38" s="65"/>
      <c r="V38" s="30">
        <f t="shared" si="8"/>
        <v>204680</v>
      </c>
      <c r="W38" s="30">
        <f t="shared" si="9"/>
        <v>218067.5</v>
      </c>
      <c r="X38" s="31">
        <f t="shared" si="10"/>
        <v>29268.113906889637</v>
      </c>
      <c r="Y38" s="32">
        <f t="shared" si="11"/>
        <v>0.13421584558400329</v>
      </c>
      <c r="Z38" s="33">
        <f t="shared" si="12"/>
        <v>183250.42016806724</v>
      </c>
      <c r="AA38" s="34">
        <f t="shared" si="13"/>
        <v>34817.579831932773</v>
      </c>
      <c r="AB38" s="33">
        <f t="shared" si="14"/>
        <v>218068</v>
      </c>
      <c r="AC38" s="34">
        <f t="shared" si="21"/>
        <v>218068</v>
      </c>
      <c r="AD38" s="35" t="s">
        <v>244</v>
      </c>
    </row>
    <row r="39" spans="1:30" ht="60" x14ac:dyDescent="0.25">
      <c r="A39" s="11">
        <v>30</v>
      </c>
      <c r="B39" s="11" t="s">
        <v>9</v>
      </c>
      <c r="C39" s="2" t="s">
        <v>91</v>
      </c>
      <c r="D39" s="8" t="s">
        <v>150</v>
      </c>
      <c r="E39" s="1">
        <v>4</v>
      </c>
      <c r="F39" s="1">
        <v>1</v>
      </c>
      <c r="G39" s="24">
        <v>220000</v>
      </c>
      <c r="H39" s="24">
        <f t="shared" si="19"/>
        <v>41800</v>
      </c>
      <c r="I39" s="24">
        <f t="shared" si="20"/>
        <v>261800</v>
      </c>
      <c r="J39" s="56">
        <v>175000</v>
      </c>
      <c r="K39" s="44">
        <f t="shared" si="2"/>
        <v>33250</v>
      </c>
      <c r="L39" s="44">
        <f t="shared" si="3"/>
        <v>208250</v>
      </c>
      <c r="M39" s="56">
        <v>174000</v>
      </c>
      <c r="N39" s="44">
        <f t="shared" si="4"/>
        <v>33060</v>
      </c>
      <c r="O39" s="44">
        <f t="shared" si="5"/>
        <v>207060</v>
      </c>
      <c r="P39" s="44">
        <v>179000</v>
      </c>
      <c r="Q39" s="44">
        <f t="shared" si="6"/>
        <v>34010</v>
      </c>
      <c r="R39" s="44">
        <f t="shared" si="7"/>
        <v>213010</v>
      </c>
      <c r="S39" s="66"/>
      <c r="T39" s="65"/>
      <c r="U39" s="65"/>
      <c r="V39" s="30">
        <f t="shared" si="8"/>
        <v>210630</v>
      </c>
      <c r="W39" s="30">
        <f t="shared" si="9"/>
        <v>222530</v>
      </c>
      <c r="X39" s="31">
        <f t="shared" si="10"/>
        <v>26305.909348788278</v>
      </c>
      <c r="Y39" s="32">
        <f t="shared" si="11"/>
        <v>0.11821286724840821</v>
      </c>
      <c r="Z39" s="33">
        <f t="shared" si="12"/>
        <v>187000</v>
      </c>
      <c r="AA39" s="34">
        <f t="shared" si="13"/>
        <v>35530</v>
      </c>
      <c r="AB39" s="33">
        <f t="shared" si="14"/>
        <v>222530</v>
      </c>
      <c r="AC39" s="34">
        <f t="shared" si="21"/>
        <v>890120</v>
      </c>
      <c r="AD39" s="35" t="s">
        <v>244</v>
      </c>
    </row>
    <row r="40" spans="1:30" ht="60" x14ac:dyDescent="0.25">
      <c r="A40" s="11">
        <v>31</v>
      </c>
      <c r="B40" s="11" t="s">
        <v>9</v>
      </c>
      <c r="C40" s="2" t="s">
        <v>93</v>
      </c>
      <c r="D40" s="8" t="s">
        <v>150</v>
      </c>
      <c r="E40" s="1">
        <v>1</v>
      </c>
      <c r="F40" s="1">
        <v>1</v>
      </c>
      <c r="G40" s="24">
        <v>220000</v>
      </c>
      <c r="H40" s="24">
        <f t="shared" si="19"/>
        <v>41800</v>
      </c>
      <c r="I40" s="24">
        <f t="shared" si="20"/>
        <v>261800</v>
      </c>
      <c r="J40" s="56">
        <v>180000</v>
      </c>
      <c r="K40" s="44">
        <f t="shared" si="2"/>
        <v>34200</v>
      </c>
      <c r="L40" s="44">
        <f t="shared" si="3"/>
        <v>214200</v>
      </c>
      <c r="M40" s="56">
        <v>179000</v>
      </c>
      <c r="N40" s="44">
        <f t="shared" si="4"/>
        <v>34010</v>
      </c>
      <c r="O40" s="44">
        <f t="shared" si="5"/>
        <v>213010</v>
      </c>
      <c r="P40" s="44">
        <v>184000</v>
      </c>
      <c r="Q40" s="44">
        <f t="shared" si="6"/>
        <v>34960</v>
      </c>
      <c r="R40" s="44">
        <f t="shared" si="7"/>
        <v>218960</v>
      </c>
      <c r="S40" s="66"/>
      <c r="T40" s="65"/>
      <c r="U40" s="65"/>
      <c r="V40" s="30">
        <f t="shared" si="8"/>
        <v>216580</v>
      </c>
      <c r="W40" s="30">
        <f t="shared" si="9"/>
        <v>226992.5</v>
      </c>
      <c r="X40" s="31">
        <f t="shared" si="10"/>
        <v>23346.958938300009</v>
      </c>
      <c r="Y40" s="32">
        <f t="shared" si="11"/>
        <v>0.10285343761710193</v>
      </c>
      <c r="Z40" s="33">
        <f t="shared" si="12"/>
        <v>190750.42016806724</v>
      </c>
      <c r="AA40" s="34">
        <f t="shared" si="13"/>
        <v>36242.579831932773</v>
      </c>
      <c r="AB40" s="33">
        <f t="shared" si="14"/>
        <v>226993</v>
      </c>
      <c r="AC40" s="34">
        <f t="shared" si="21"/>
        <v>226993</v>
      </c>
      <c r="AD40" s="35" t="s">
        <v>244</v>
      </c>
    </row>
    <row r="41" spans="1:30" ht="60" x14ac:dyDescent="0.25">
      <c r="A41" s="11">
        <v>32</v>
      </c>
      <c r="B41" s="11" t="s">
        <v>9</v>
      </c>
      <c r="C41" s="2" t="s">
        <v>92</v>
      </c>
      <c r="D41" s="8" t="s">
        <v>150</v>
      </c>
      <c r="E41" s="1">
        <v>6</v>
      </c>
      <c r="F41" s="1">
        <v>1</v>
      </c>
      <c r="G41" s="24">
        <v>220000</v>
      </c>
      <c r="H41" s="24">
        <f t="shared" si="19"/>
        <v>41800</v>
      </c>
      <c r="I41" s="24">
        <f t="shared" si="20"/>
        <v>261800</v>
      </c>
      <c r="J41" s="56">
        <v>145000</v>
      </c>
      <c r="K41" s="44">
        <f t="shared" si="2"/>
        <v>27550</v>
      </c>
      <c r="L41" s="44">
        <f t="shared" si="3"/>
        <v>172550</v>
      </c>
      <c r="M41" s="56">
        <v>144000</v>
      </c>
      <c r="N41" s="44">
        <f t="shared" si="4"/>
        <v>27360</v>
      </c>
      <c r="O41" s="44">
        <f t="shared" si="5"/>
        <v>171360</v>
      </c>
      <c r="P41" s="44">
        <v>149000</v>
      </c>
      <c r="Q41" s="44">
        <f t="shared" si="6"/>
        <v>28310</v>
      </c>
      <c r="R41" s="44">
        <f t="shared" si="7"/>
        <v>177310</v>
      </c>
      <c r="S41" s="66"/>
      <c r="T41" s="65"/>
      <c r="U41" s="65"/>
      <c r="V41" s="30">
        <f t="shared" si="8"/>
        <v>174930</v>
      </c>
      <c r="W41" s="30">
        <f t="shared" si="9"/>
        <v>195755</v>
      </c>
      <c r="X41" s="31">
        <f t="shared" si="10"/>
        <v>44104.981200162263</v>
      </c>
      <c r="Y41" s="32">
        <f t="shared" si="11"/>
        <v>0.22530704809666299</v>
      </c>
      <c r="Z41" s="33">
        <f t="shared" si="12"/>
        <v>147000</v>
      </c>
      <c r="AA41" s="34">
        <f t="shared" si="13"/>
        <v>27930</v>
      </c>
      <c r="AB41" s="33">
        <f t="shared" si="14"/>
        <v>174930</v>
      </c>
      <c r="AC41" s="34">
        <f t="shared" si="21"/>
        <v>1049580</v>
      </c>
      <c r="AD41" s="35" t="s">
        <v>270</v>
      </c>
    </row>
    <row r="42" spans="1:30" ht="60" x14ac:dyDescent="0.25">
      <c r="A42" s="11">
        <v>33</v>
      </c>
      <c r="B42" s="11" t="s">
        <v>9</v>
      </c>
      <c r="C42" s="2" t="s">
        <v>110</v>
      </c>
      <c r="D42" s="8" t="s">
        <v>150</v>
      </c>
      <c r="E42" s="1">
        <v>4</v>
      </c>
      <c r="F42" s="1">
        <v>1</v>
      </c>
      <c r="G42" s="24">
        <v>220000</v>
      </c>
      <c r="H42" s="24">
        <f t="shared" si="19"/>
        <v>41800</v>
      </c>
      <c r="I42" s="24">
        <f t="shared" si="20"/>
        <v>261800</v>
      </c>
      <c r="J42" s="56">
        <v>150000</v>
      </c>
      <c r="K42" s="44">
        <f t="shared" si="2"/>
        <v>28500</v>
      </c>
      <c r="L42" s="44">
        <f t="shared" si="3"/>
        <v>178500</v>
      </c>
      <c r="M42" s="56">
        <v>149000</v>
      </c>
      <c r="N42" s="44">
        <f t="shared" si="4"/>
        <v>28310</v>
      </c>
      <c r="O42" s="44">
        <f t="shared" si="5"/>
        <v>177310</v>
      </c>
      <c r="P42" s="44">
        <v>154000</v>
      </c>
      <c r="Q42" s="44">
        <f t="shared" si="6"/>
        <v>29260</v>
      </c>
      <c r="R42" s="44">
        <f t="shared" si="7"/>
        <v>183260</v>
      </c>
      <c r="S42" s="66"/>
      <c r="T42" s="65"/>
      <c r="U42" s="65"/>
      <c r="V42" s="30">
        <f t="shared" si="8"/>
        <v>180880</v>
      </c>
      <c r="W42" s="30">
        <f t="shared" si="9"/>
        <v>200217.5</v>
      </c>
      <c r="X42" s="31">
        <f t="shared" si="10"/>
        <v>41135.404357641448</v>
      </c>
      <c r="Y42" s="32">
        <f t="shared" si="11"/>
        <v>0.20545359100798605</v>
      </c>
      <c r="Z42" s="33">
        <f t="shared" si="12"/>
        <v>152000</v>
      </c>
      <c r="AA42" s="34">
        <f t="shared" si="13"/>
        <v>28880</v>
      </c>
      <c r="AB42" s="33">
        <f t="shared" si="14"/>
        <v>180880</v>
      </c>
      <c r="AC42" s="34">
        <f t="shared" si="21"/>
        <v>723520</v>
      </c>
      <c r="AD42" s="35" t="s">
        <v>270</v>
      </c>
    </row>
    <row r="43" spans="1:30" ht="60" x14ac:dyDescent="0.25">
      <c r="A43" s="11">
        <v>34</v>
      </c>
      <c r="B43" s="11" t="s">
        <v>9</v>
      </c>
      <c r="C43" s="2" t="s">
        <v>111</v>
      </c>
      <c r="D43" s="8" t="s">
        <v>150</v>
      </c>
      <c r="E43" s="1">
        <v>1</v>
      </c>
      <c r="F43" s="1">
        <v>1</v>
      </c>
      <c r="G43" s="24">
        <v>220000</v>
      </c>
      <c r="H43" s="24">
        <f t="shared" si="19"/>
        <v>41800</v>
      </c>
      <c r="I43" s="24">
        <f t="shared" si="20"/>
        <v>261800</v>
      </c>
      <c r="J43" s="56">
        <v>155000</v>
      </c>
      <c r="K43" s="44">
        <f t="shared" si="2"/>
        <v>29450</v>
      </c>
      <c r="L43" s="44">
        <f t="shared" si="3"/>
        <v>184450</v>
      </c>
      <c r="M43" s="56">
        <v>154000</v>
      </c>
      <c r="N43" s="44">
        <f t="shared" si="4"/>
        <v>29260</v>
      </c>
      <c r="O43" s="44">
        <f t="shared" si="5"/>
        <v>183260</v>
      </c>
      <c r="P43" s="44">
        <v>159000</v>
      </c>
      <c r="Q43" s="44">
        <f t="shared" si="6"/>
        <v>30210</v>
      </c>
      <c r="R43" s="44">
        <f t="shared" si="7"/>
        <v>189210</v>
      </c>
      <c r="S43" s="66"/>
      <c r="T43" s="65"/>
      <c r="U43" s="65"/>
      <c r="V43" s="30">
        <f t="shared" si="8"/>
        <v>186830</v>
      </c>
      <c r="W43" s="30">
        <f t="shared" si="9"/>
        <v>204680</v>
      </c>
      <c r="X43" s="31">
        <f t="shared" si="10"/>
        <v>38166.672197961758</v>
      </c>
      <c r="Y43" s="32">
        <f t="shared" si="11"/>
        <v>0.18646996383604533</v>
      </c>
      <c r="Z43" s="33">
        <f t="shared" si="12"/>
        <v>157000</v>
      </c>
      <c r="AA43" s="34">
        <f t="shared" si="13"/>
        <v>29830</v>
      </c>
      <c r="AB43" s="33">
        <f t="shared" si="14"/>
        <v>186830</v>
      </c>
      <c r="AC43" s="34">
        <f t="shared" si="21"/>
        <v>186830</v>
      </c>
      <c r="AD43" s="35" t="s">
        <v>270</v>
      </c>
    </row>
    <row r="44" spans="1:30" ht="45" x14ac:dyDescent="0.25">
      <c r="A44" s="11">
        <v>35</v>
      </c>
      <c r="B44" s="11" t="s">
        <v>9</v>
      </c>
      <c r="C44" s="2" t="s">
        <v>112</v>
      </c>
      <c r="D44" s="8" t="s">
        <v>150</v>
      </c>
      <c r="E44" s="1">
        <v>4</v>
      </c>
      <c r="F44" s="1">
        <v>1</v>
      </c>
      <c r="G44" s="24">
        <v>179000</v>
      </c>
      <c r="H44" s="24">
        <f t="shared" si="19"/>
        <v>34010</v>
      </c>
      <c r="I44" s="24">
        <f t="shared" si="20"/>
        <v>213010</v>
      </c>
      <c r="J44" s="56">
        <v>160000</v>
      </c>
      <c r="K44" s="44">
        <f t="shared" si="2"/>
        <v>30400</v>
      </c>
      <c r="L44" s="44">
        <f t="shared" si="3"/>
        <v>190400</v>
      </c>
      <c r="M44" s="56">
        <v>159000</v>
      </c>
      <c r="N44" s="44">
        <f t="shared" si="4"/>
        <v>30210</v>
      </c>
      <c r="O44" s="44">
        <f t="shared" si="5"/>
        <v>189210</v>
      </c>
      <c r="P44" s="44">
        <v>164000</v>
      </c>
      <c r="Q44" s="44">
        <f t="shared" si="6"/>
        <v>31160</v>
      </c>
      <c r="R44" s="44">
        <f t="shared" si="7"/>
        <v>195160</v>
      </c>
      <c r="S44" s="66"/>
      <c r="T44" s="65"/>
      <c r="U44" s="65"/>
      <c r="V44" s="30">
        <f t="shared" si="8"/>
        <v>192780</v>
      </c>
      <c r="W44" s="30">
        <f t="shared" si="9"/>
        <v>196945</v>
      </c>
      <c r="X44" s="31">
        <f t="shared" si="10"/>
        <v>11014.198412352425</v>
      </c>
      <c r="Y44" s="32">
        <f t="shared" si="11"/>
        <v>5.5925250259475617E-2</v>
      </c>
      <c r="Z44" s="33">
        <f t="shared" si="12"/>
        <v>165500</v>
      </c>
      <c r="AA44" s="34">
        <f t="shared" si="13"/>
        <v>31445</v>
      </c>
      <c r="AB44" s="33">
        <f t="shared" si="14"/>
        <v>196945</v>
      </c>
      <c r="AC44" s="34">
        <f t="shared" si="21"/>
        <v>787780</v>
      </c>
      <c r="AD44" s="35" t="s">
        <v>244</v>
      </c>
    </row>
    <row r="45" spans="1:30" ht="45" x14ac:dyDescent="0.25">
      <c r="A45" s="11">
        <v>36</v>
      </c>
      <c r="B45" s="11" t="s">
        <v>9</v>
      </c>
      <c r="C45" s="2" t="s">
        <v>113</v>
      </c>
      <c r="D45" s="8" t="s">
        <v>150</v>
      </c>
      <c r="E45" s="1">
        <v>1</v>
      </c>
      <c r="F45" s="1">
        <v>1</v>
      </c>
      <c r="G45" s="24">
        <v>179000</v>
      </c>
      <c r="H45" s="24">
        <f t="shared" si="19"/>
        <v>34010</v>
      </c>
      <c r="I45" s="24">
        <f t="shared" si="20"/>
        <v>213010</v>
      </c>
      <c r="J45" s="56">
        <v>165000</v>
      </c>
      <c r="K45" s="44">
        <f t="shared" si="2"/>
        <v>31350</v>
      </c>
      <c r="L45" s="44">
        <f t="shared" si="3"/>
        <v>196350</v>
      </c>
      <c r="M45" s="56">
        <v>164000</v>
      </c>
      <c r="N45" s="44">
        <f t="shared" si="4"/>
        <v>31160</v>
      </c>
      <c r="O45" s="44">
        <f t="shared" si="5"/>
        <v>195160</v>
      </c>
      <c r="P45" s="44">
        <v>169000</v>
      </c>
      <c r="Q45" s="44">
        <f t="shared" si="6"/>
        <v>32110</v>
      </c>
      <c r="R45" s="44">
        <f t="shared" si="7"/>
        <v>201110</v>
      </c>
      <c r="S45" s="66"/>
      <c r="T45" s="65"/>
      <c r="U45" s="65"/>
      <c r="V45" s="30">
        <f t="shared" si="8"/>
        <v>198730</v>
      </c>
      <c r="W45" s="30">
        <f t="shared" si="9"/>
        <v>201407.5</v>
      </c>
      <c r="X45" s="31">
        <f t="shared" si="10"/>
        <v>8150.9932932536922</v>
      </c>
      <c r="Y45" s="32">
        <f t="shared" si="11"/>
        <v>4.0470157731234899E-2</v>
      </c>
      <c r="Z45" s="33">
        <f t="shared" si="12"/>
        <v>169250.42016806724</v>
      </c>
      <c r="AA45" s="34">
        <f t="shared" si="13"/>
        <v>32157.579831932777</v>
      </c>
      <c r="AB45" s="33">
        <f t="shared" si="14"/>
        <v>201408</v>
      </c>
      <c r="AC45" s="34">
        <f t="shared" si="21"/>
        <v>201408</v>
      </c>
      <c r="AD45" s="35" t="s">
        <v>244</v>
      </c>
    </row>
    <row r="46" spans="1:30" x14ac:dyDescent="0.25">
      <c r="A46" s="17"/>
      <c r="B46" s="97" t="s">
        <v>127</v>
      </c>
      <c r="C46" s="97"/>
      <c r="D46" s="18"/>
      <c r="E46" s="19"/>
      <c r="F46" s="19"/>
      <c r="G46" s="19"/>
      <c r="H46" s="19"/>
      <c r="I46" s="21"/>
      <c r="J46" s="45"/>
      <c r="K46" s="45"/>
      <c r="L46" s="45"/>
      <c r="M46" s="45"/>
      <c r="N46" s="45"/>
      <c r="O46" s="45"/>
      <c r="P46" s="45"/>
      <c r="Q46" s="45"/>
      <c r="R46" s="45"/>
      <c r="S46" s="45"/>
      <c r="T46" s="45"/>
      <c r="U46" s="45"/>
      <c r="V46" s="45"/>
      <c r="W46" s="45"/>
      <c r="X46" s="45"/>
      <c r="Y46" s="45"/>
      <c r="Z46" s="45"/>
      <c r="AA46" s="45"/>
      <c r="AB46" s="45"/>
      <c r="AC46" s="45"/>
      <c r="AD46" s="45"/>
    </row>
    <row r="47" spans="1:30" ht="84.75" customHeight="1" x14ac:dyDescent="0.25">
      <c r="A47" s="11">
        <v>37</v>
      </c>
      <c r="B47" s="4" t="s">
        <v>10</v>
      </c>
      <c r="C47" s="2" t="s">
        <v>95</v>
      </c>
      <c r="D47" s="3" t="s">
        <v>150</v>
      </c>
      <c r="E47" s="1">
        <v>3</v>
      </c>
      <c r="F47" s="1">
        <v>1</v>
      </c>
      <c r="G47" s="24">
        <v>218000</v>
      </c>
      <c r="H47" s="24">
        <f t="shared" ref="H47" si="22">G47*19%</f>
        <v>41420</v>
      </c>
      <c r="I47" s="24">
        <f t="shared" ref="I47" si="23">G47+H47</f>
        <v>259420</v>
      </c>
      <c r="J47" s="89">
        <v>170000</v>
      </c>
      <c r="K47" s="90">
        <f t="shared" si="2"/>
        <v>32300</v>
      </c>
      <c r="L47" s="90">
        <f t="shared" si="3"/>
        <v>202300</v>
      </c>
      <c r="M47" s="89">
        <v>169000</v>
      </c>
      <c r="N47" s="90">
        <f t="shared" si="4"/>
        <v>32110</v>
      </c>
      <c r="O47" s="90">
        <f t="shared" si="5"/>
        <v>201110</v>
      </c>
      <c r="P47" s="90">
        <v>174000</v>
      </c>
      <c r="Q47" s="90">
        <f t="shared" si="6"/>
        <v>33060</v>
      </c>
      <c r="R47" s="90">
        <f t="shared" si="7"/>
        <v>207060</v>
      </c>
      <c r="S47" s="66">
        <v>101666</v>
      </c>
      <c r="T47" s="65">
        <f t="shared" ref="T47" si="24">S47*19%</f>
        <v>19316.54</v>
      </c>
      <c r="U47" s="65">
        <f t="shared" ref="U47" si="25">T47+S47</f>
        <v>120982.54000000001</v>
      </c>
      <c r="V47" s="30">
        <f t="shared" si="8"/>
        <v>202300</v>
      </c>
      <c r="W47" s="30">
        <f t="shared" si="9"/>
        <v>198174.508</v>
      </c>
      <c r="X47" s="31">
        <f t="shared" si="10"/>
        <v>49533.319542610065</v>
      </c>
      <c r="Y47" s="32">
        <f t="shared" si="11"/>
        <v>0.24994798797537604</v>
      </c>
      <c r="Z47" s="33">
        <f t="shared" si="12"/>
        <v>170000</v>
      </c>
      <c r="AA47" s="34">
        <f t="shared" si="13"/>
        <v>32300</v>
      </c>
      <c r="AB47" s="33">
        <f t="shared" si="14"/>
        <v>202300</v>
      </c>
      <c r="AC47" s="34">
        <f>AB47*F47*E47</f>
        <v>606900</v>
      </c>
      <c r="AD47" s="35" t="s">
        <v>270</v>
      </c>
    </row>
    <row r="48" spans="1:30" x14ac:dyDescent="0.25">
      <c r="A48" s="17"/>
      <c r="B48" s="97" t="s">
        <v>11</v>
      </c>
      <c r="C48" s="97"/>
      <c r="D48" s="18" t="s">
        <v>128</v>
      </c>
      <c r="E48" s="19">
        <v>3</v>
      </c>
      <c r="F48" s="19"/>
      <c r="G48" s="19"/>
      <c r="H48" s="19"/>
      <c r="I48" s="21"/>
      <c r="J48" s="45"/>
      <c r="K48" s="45"/>
      <c r="L48" s="45"/>
      <c r="M48" s="45"/>
      <c r="N48" s="45"/>
      <c r="O48" s="45"/>
      <c r="P48" s="45"/>
      <c r="Q48" s="45"/>
      <c r="R48" s="45"/>
      <c r="S48" s="45"/>
      <c r="T48" s="45"/>
      <c r="U48" s="45"/>
      <c r="V48" s="45"/>
      <c r="W48" s="45"/>
      <c r="X48" s="45"/>
      <c r="Y48" s="45"/>
      <c r="Z48" s="45"/>
      <c r="AA48" s="45"/>
      <c r="AB48" s="45"/>
      <c r="AC48" s="45"/>
      <c r="AD48" s="45" t="s">
        <v>280</v>
      </c>
    </row>
    <row r="49" spans="1:30" ht="150" x14ac:dyDescent="0.25">
      <c r="A49" s="11">
        <v>38</v>
      </c>
      <c r="B49" s="4" t="s">
        <v>11</v>
      </c>
      <c r="C49" s="2" t="s">
        <v>96</v>
      </c>
      <c r="D49" s="8" t="s">
        <v>150</v>
      </c>
      <c r="E49" s="1">
        <v>2</v>
      </c>
      <c r="F49" s="1">
        <v>1</v>
      </c>
      <c r="G49" s="24">
        <v>936000</v>
      </c>
      <c r="H49" s="24">
        <f t="shared" ref="H49:H50" si="26">G49*19%</f>
        <v>177840</v>
      </c>
      <c r="I49" s="24">
        <f t="shared" ref="I49:I50" si="27">G49+H49</f>
        <v>1113840</v>
      </c>
      <c r="J49" s="56">
        <v>950000</v>
      </c>
      <c r="K49" s="44">
        <f t="shared" si="2"/>
        <v>180500</v>
      </c>
      <c r="L49" s="44">
        <f t="shared" si="3"/>
        <v>1130500</v>
      </c>
      <c r="M49" s="56">
        <v>920000</v>
      </c>
      <c r="N49" s="44">
        <f t="shared" si="4"/>
        <v>174800</v>
      </c>
      <c r="O49" s="44">
        <f t="shared" si="5"/>
        <v>1094800</v>
      </c>
      <c r="P49" s="44">
        <v>970000</v>
      </c>
      <c r="Q49" s="44">
        <f t="shared" si="6"/>
        <v>184300</v>
      </c>
      <c r="R49" s="44">
        <f>P49+Q49</f>
        <v>1154300</v>
      </c>
      <c r="S49" s="66">
        <v>674212</v>
      </c>
      <c r="T49" s="65">
        <f t="shared" ref="T49:T50" si="28">S49*19%</f>
        <v>128100.28</v>
      </c>
      <c r="U49" s="65">
        <f t="shared" ref="U49:U50" si="29">T49+S49</f>
        <v>802312.28</v>
      </c>
      <c r="V49" s="30">
        <f t="shared" si="8"/>
        <v>1113840</v>
      </c>
      <c r="W49" s="30">
        <f t="shared" si="9"/>
        <v>1059150.456</v>
      </c>
      <c r="X49" s="31">
        <f t="shared" si="10"/>
        <v>145234.18847998462</v>
      </c>
      <c r="Y49" s="32">
        <f t="shared" si="11"/>
        <v>0.13712328371974436</v>
      </c>
      <c r="Z49" s="33">
        <f t="shared" si="12"/>
        <v>890042.85714285716</v>
      </c>
      <c r="AA49" s="34">
        <f t="shared" si="13"/>
        <v>169108.14285714287</v>
      </c>
      <c r="AB49" s="33">
        <f t="shared" si="14"/>
        <v>1059151</v>
      </c>
      <c r="AC49" s="34">
        <f>AB49*F49*E49</f>
        <v>2118302</v>
      </c>
      <c r="AD49" s="35" t="s">
        <v>244</v>
      </c>
    </row>
    <row r="50" spans="1:30" ht="90" x14ac:dyDescent="0.25">
      <c r="A50" s="11">
        <v>39</v>
      </c>
      <c r="B50" s="4" t="s">
        <v>11</v>
      </c>
      <c r="C50" s="2" t="s">
        <v>97</v>
      </c>
      <c r="D50" s="8" t="s">
        <v>150</v>
      </c>
      <c r="E50" s="1">
        <v>1</v>
      </c>
      <c r="F50" s="1">
        <v>1</v>
      </c>
      <c r="G50" s="24">
        <v>936000</v>
      </c>
      <c r="H50" s="24">
        <f t="shared" si="26"/>
        <v>177840</v>
      </c>
      <c r="I50" s="24">
        <f t="shared" si="27"/>
        <v>1113840</v>
      </c>
      <c r="J50" s="56">
        <v>1150000</v>
      </c>
      <c r="K50" s="44">
        <f t="shared" si="2"/>
        <v>218500</v>
      </c>
      <c r="L50" s="44">
        <f t="shared" si="3"/>
        <v>1368500</v>
      </c>
      <c r="M50" s="56">
        <v>1000000</v>
      </c>
      <c r="N50" s="44">
        <f t="shared" si="4"/>
        <v>190000</v>
      </c>
      <c r="O50" s="44">
        <f t="shared" si="5"/>
        <v>1190000</v>
      </c>
      <c r="P50" s="44">
        <v>1050000</v>
      </c>
      <c r="Q50" s="44">
        <f t="shared" si="6"/>
        <v>199500</v>
      </c>
      <c r="R50" s="44">
        <f t="shared" si="7"/>
        <v>1249500</v>
      </c>
      <c r="S50" s="66">
        <v>674212</v>
      </c>
      <c r="T50" s="65">
        <f t="shared" si="28"/>
        <v>128100.28</v>
      </c>
      <c r="U50" s="65">
        <f t="shared" si="29"/>
        <v>802312.28</v>
      </c>
      <c r="V50" s="30">
        <f t="shared" si="8"/>
        <v>1190000</v>
      </c>
      <c r="W50" s="30">
        <f t="shared" si="9"/>
        <v>1144830.456</v>
      </c>
      <c r="X50" s="31">
        <f t="shared" si="10"/>
        <v>212898.55290311275</v>
      </c>
      <c r="Y50" s="32">
        <f t="shared" si="11"/>
        <v>0.18596513727191824</v>
      </c>
      <c r="Z50" s="33">
        <f t="shared" si="12"/>
        <v>1000000</v>
      </c>
      <c r="AA50" s="34">
        <f t="shared" si="13"/>
        <v>190000</v>
      </c>
      <c r="AB50" s="33">
        <f t="shared" si="14"/>
        <v>1190000</v>
      </c>
      <c r="AC50" s="34">
        <f>AB50*F50*E50</f>
        <v>1190000</v>
      </c>
      <c r="AD50" s="35" t="s">
        <v>244</v>
      </c>
    </row>
    <row r="51" spans="1:30" x14ac:dyDescent="0.25">
      <c r="A51" s="17"/>
      <c r="B51" s="97" t="s">
        <v>12</v>
      </c>
      <c r="C51" s="97"/>
      <c r="D51" s="18" t="s">
        <v>128</v>
      </c>
      <c r="E51" s="19">
        <v>40</v>
      </c>
      <c r="F51" s="19"/>
      <c r="G51" s="19"/>
      <c r="H51" s="19"/>
      <c r="I51" s="21"/>
      <c r="J51" s="45"/>
      <c r="K51" s="45"/>
      <c r="L51" s="45"/>
      <c r="M51" s="45"/>
      <c r="N51" s="45"/>
      <c r="O51" s="45"/>
      <c r="P51" s="45"/>
      <c r="Q51" s="45"/>
      <c r="R51" s="45"/>
      <c r="S51" s="45"/>
      <c r="T51" s="45"/>
      <c r="U51" s="45"/>
      <c r="V51" s="45"/>
      <c r="W51" s="45"/>
      <c r="X51" s="45"/>
      <c r="Y51" s="45"/>
      <c r="Z51" s="45"/>
      <c r="AA51" s="45"/>
      <c r="AB51" s="45"/>
      <c r="AC51" s="45"/>
      <c r="AD51" s="45"/>
    </row>
    <row r="52" spans="1:30" ht="60" x14ac:dyDescent="0.25">
      <c r="A52" s="11">
        <v>40</v>
      </c>
      <c r="B52" s="12" t="s">
        <v>12</v>
      </c>
      <c r="C52" s="6" t="s">
        <v>98</v>
      </c>
      <c r="D52" s="8" t="s">
        <v>150</v>
      </c>
      <c r="E52" s="1">
        <v>1</v>
      </c>
      <c r="F52" s="1">
        <v>1</v>
      </c>
      <c r="G52" s="24">
        <v>507000</v>
      </c>
      <c r="H52" s="24">
        <f t="shared" ref="H52:H65" si="30">G52*19%</f>
        <v>96330</v>
      </c>
      <c r="I52" s="24">
        <f t="shared" ref="I52:I65" si="31">G52+H52</f>
        <v>603330</v>
      </c>
      <c r="J52" s="56">
        <v>600000</v>
      </c>
      <c r="K52" s="44">
        <f t="shared" si="2"/>
        <v>114000</v>
      </c>
      <c r="L52" s="44">
        <f t="shared" si="3"/>
        <v>714000</v>
      </c>
      <c r="M52" s="56">
        <v>630000</v>
      </c>
      <c r="N52" s="44">
        <f t="shared" si="4"/>
        <v>119700</v>
      </c>
      <c r="O52" s="44">
        <f t="shared" si="5"/>
        <v>749700</v>
      </c>
      <c r="P52" s="44">
        <v>620000</v>
      </c>
      <c r="Q52" s="44">
        <f t="shared" si="6"/>
        <v>117800</v>
      </c>
      <c r="R52" s="44">
        <f t="shared" si="7"/>
        <v>737800</v>
      </c>
      <c r="S52" s="66"/>
      <c r="T52" s="65"/>
      <c r="U52" s="65"/>
      <c r="V52" s="30">
        <f t="shared" si="8"/>
        <v>725900</v>
      </c>
      <c r="W52" s="30">
        <f t="shared" si="9"/>
        <v>701207.5</v>
      </c>
      <c r="X52" s="31">
        <f t="shared" si="10"/>
        <v>66918.325031339511</v>
      </c>
      <c r="Y52" s="32">
        <f t="shared" si="11"/>
        <v>9.5432985288006061E-2</v>
      </c>
      <c r="Z52" s="33">
        <f t="shared" si="12"/>
        <v>589250.42016806721</v>
      </c>
      <c r="AA52" s="34">
        <f t="shared" si="13"/>
        <v>111957.57983193277</v>
      </c>
      <c r="AB52" s="33">
        <f t="shared" si="14"/>
        <v>701208</v>
      </c>
      <c r="AC52" s="34">
        <f t="shared" ref="AC52:AC65" si="32">AB52*F52*E52</f>
        <v>701208</v>
      </c>
      <c r="AD52" s="35" t="s">
        <v>244</v>
      </c>
    </row>
    <row r="53" spans="1:30" ht="75" x14ac:dyDescent="0.25">
      <c r="A53" s="11">
        <v>41</v>
      </c>
      <c r="B53" s="4" t="s">
        <v>12</v>
      </c>
      <c r="C53" s="6" t="s">
        <v>99</v>
      </c>
      <c r="D53" s="8" t="s">
        <v>150</v>
      </c>
      <c r="E53" s="1">
        <v>1</v>
      </c>
      <c r="F53" s="1">
        <v>1</v>
      </c>
      <c r="G53" s="24">
        <v>507000</v>
      </c>
      <c r="H53" s="24">
        <f t="shared" si="30"/>
        <v>96330</v>
      </c>
      <c r="I53" s="24">
        <f t="shared" si="31"/>
        <v>603330</v>
      </c>
      <c r="J53" s="56">
        <v>550000</v>
      </c>
      <c r="K53" s="44">
        <f t="shared" si="2"/>
        <v>104500</v>
      </c>
      <c r="L53" s="44">
        <f t="shared" si="3"/>
        <v>654500</v>
      </c>
      <c r="M53" s="56">
        <v>530000</v>
      </c>
      <c r="N53" s="44">
        <f t="shared" si="4"/>
        <v>100700</v>
      </c>
      <c r="O53" s="44">
        <f t="shared" si="5"/>
        <v>630700</v>
      </c>
      <c r="P53" s="44">
        <v>555000</v>
      </c>
      <c r="Q53" s="44">
        <f t="shared" si="6"/>
        <v>105450</v>
      </c>
      <c r="R53" s="44">
        <f t="shared" si="7"/>
        <v>660450</v>
      </c>
      <c r="S53" s="66"/>
      <c r="T53" s="65"/>
      <c r="U53" s="65"/>
      <c r="V53" s="30">
        <f t="shared" si="8"/>
        <v>642600</v>
      </c>
      <c r="W53" s="30">
        <f t="shared" si="9"/>
        <v>637245</v>
      </c>
      <c r="X53" s="31">
        <f t="shared" si="10"/>
        <v>26008.148082219668</v>
      </c>
      <c r="Y53" s="32">
        <f t="shared" si="11"/>
        <v>4.081342039909245E-2</v>
      </c>
      <c r="Z53" s="33">
        <f t="shared" si="12"/>
        <v>535500</v>
      </c>
      <c r="AA53" s="34">
        <f t="shared" si="13"/>
        <v>101745</v>
      </c>
      <c r="AB53" s="33">
        <f t="shared" si="14"/>
        <v>637245</v>
      </c>
      <c r="AC53" s="34">
        <f t="shared" si="32"/>
        <v>637245</v>
      </c>
      <c r="AD53" s="35" t="s">
        <v>244</v>
      </c>
    </row>
    <row r="54" spans="1:30" ht="75" x14ac:dyDescent="0.25">
      <c r="A54" s="11">
        <v>42</v>
      </c>
      <c r="B54" s="4" t="s">
        <v>12</v>
      </c>
      <c r="C54" s="6" t="s">
        <v>100</v>
      </c>
      <c r="D54" s="8" t="s">
        <v>150</v>
      </c>
      <c r="E54" s="1">
        <v>7</v>
      </c>
      <c r="F54" s="1">
        <v>1</v>
      </c>
      <c r="G54" s="24">
        <v>250000</v>
      </c>
      <c r="H54" s="24">
        <f t="shared" si="30"/>
        <v>47500</v>
      </c>
      <c r="I54" s="24">
        <f t="shared" si="31"/>
        <v>297500</v>
      </c>
      <c r="J54" s="56">
        <v>155000</v>
      </c>
      <c r="K54" s="44">
        <f t="shared" si="2"/>
        <v>29450</v>
      </c>
      <c r="L54" s="44">
        <f t="shared" si="3"/>
        <v>184450</v>
      </c>
      <c r="M54" s="56">
        <v>154000</v>
      </c>
      <c r="N54" s="44">
        <f t="shared" si="4"/>
        <v>29260</v>
      </c>
      <c r="O54" s="44">
        <f t="shared" si="5"/>
        <v>183260</v>
      </c>
      <c r="P54" s="44">
        <v>159000</v>
      </c>
      <c r="Q54" s="44">
        <f t="shared" si="6"/>
        <v>30210</v>
      </c>
      <c r="R54" s="44">
        <f t="shared" si="7"/>
        <v>189210</v>
      </c>
      <c r="S54" s="66"/>
      <c r="T54" s="65"/>
      <c r="U54" s="65"/>
      <c r="V54" s="30">
        <f t="shared" si="8"/>
        <v>186830</v>
      </c>
      <c r="W54" s="30">
        <f t="shared" si="9"/>
        <v>213605</v>
      </c>
      <c r="X54" s="31">
        <f t="shared" si="10"/>
        <v>55989.046845491721</v>
      </c>
      <c r="Y54" s="32">
        <f t="shared" si="11"/>
        <v>0.26211487018324348</v>
      </c>
      <c r="Z54" s="33">
        <f t="shared" si="12"/>
        <v>157000</v>
      </c>
      <c r="AA54" s="34">
        <f t="shared" si="13"/>
        <v>29830</v>
      </c>
      <c r="AB54" s="33">
        <f t="shared" si="14"/>
        <v>186830</v>
      </c>
      <c r="AC54" s="34">
        <f t="shared" si="32"/>
        <v>1307810</v>
      </c>
      <c r="AD54" s="35" t="s">
        <v>270</v>
      </c>
    </row>
    <row r="55" spans="1:30" ht="116.25" customHeight="1" x14ac:dyDescent="0.25">
      <c r="A55" s="11">
        <v>43</v>
      </c>
      <c r="B55" s="4" t="s">
        <v>12</v>
      </c>
      <c r="C55" s="2" t="s">
        <v>101</v>
      </c>
      <c r="D55" s="8" t="s">
        <v>150</v>
      </c>
      <c r="E55" s="1">
        <v>1</v>
      </c>
      <c r="F55" s="1">
        <v>1</v>
      </c>
      <c r="G55" s="24">
        <v>250000</v>
      </c>
      <c r="H55" s="24">
        <f t="shared" si="30"/>
        <v>47500</v>
      </c>
      <c r="I55" s="24">
        <f t="shared" si="31"/>
        <v>297500</v>
      </c>
      <c r="J55" s="56">
        <v>160000</v>
      </c>
      <c r="K55" s="44">
        <f t="shared" si="2"/>
        <v>30400</v>
      </c>
      <c r="L55" s="44">
        <f t="shared" si="3"/>
        <v>190400</v>
      </c>
      <c r="M55" s="56">
        <v>159000</v>
      </c>
      <c r="N55" s="44">
        <f t="shared" si="4"/>
        <v>30210</v>
      </c>
      <c r="O55" s="44">
        <f t="shared" si="5"/>
        <v>189210</v>
      </c>
      <c r="P55" s="44">
        <v>164000</v>
      </c>
      <c r="Q55" s="44">
        <f t="shared" si="6"/>
        <v>31160</v>
      </c>
      <c r="R55" s="44">
        <f t="shared" si="7"/>
        <v>195160</v>
      </c>
      <c r="S55" s="66"/>
      <c r="T55" s="65"/>
      <c r="U55" s="65"/>
      <c r="V55" s="30">
        <f t="shared" si="8"/>
        <v>192780</v>
      </c>
      <c r="W55" s="30">
        <f t="shared" si="9"/>
        <v>218067.5</v>
      </c>
      <c r="X55" s="31">
        <f t="shared" si="10"/>
        <v>53017.360285727795</v>
      </c>
      <c r="Y55" s="32">
        <f t="shared" si="11"/>
        <v>0.2431236212903243</v>
      </c>
      <c r="Z55" s="33">
        <f t="shared" si="12"/>
        <v>162000</v>
      </c>
      <c r="AA55" s="34">
        <f t="shared" si="13"/>
        <v>30780</v>
      </c>
      <c r="AB55" s="33">
        <f t="shared" si="14"/>
        <v>192780</v>
      </c>
      <c r="AC55" s="34">
        <f t="shared" si="32"/>
        <v>192780</v>
      </c>
      <c r="AD55" s="35" t="s">
        <v>270</v>
      </c>
    </row>
    <row r="56" spans="1:30" ht="60" x14ac:dyDescent="0.25">
      <c r="A56" s="11">
        <v>44</v>
      </c>
      <c r="B56" s="11" t="s">
        <v>12</v>
      </c>
      <c r="C56" s="3" t="s">
        <v>102</v>
      </c>
      <c r="D56" s="8" t="s">
        <v>150</v>
      </c>
      <c r="E56" s="1">
        <v>5</v>
      </c>
      <c r="F56" s="1">
        <v>1</v>
      </c>
      <c r="G56" s="24">
        <v>328000</v>
      </c>
      <c r="H56" s="24">
        <f t="shared" si="30"/>
        <v>62320</v>
      </c>
      <c r="I56" s="24">
        <f t="shared" si="31"/>
        <v>390320</v>
      </c>
      <c r="J56" s="56">
        <v>400000</v>
      </c>
      <c r="K56" s="44">
        <f t="shared" si="2"/>
        <v>76000</v>
      </c>
      <c r="L56" s="44">
        <f t="shared" si="3"/>
        <v>476000</v>
      </c>
      <c r="M56" s="56">
        <v>410000</v>
      </c>
      <c r="N56" s="44">
        <f t="shared" si="4"/>
        <v>77900</v>
      </c>
      <c r="O56" s="44">
        <f t="shared" si="5"/>
        <v>487900</v>
      </c>
      <c r="P56" s="44">
        <v>420000</v>
      </c>
      <c r="Q56" s="44">
        <f t="shared" si="6"/>
        <v>79800</v>
      </c>
      <c r="R56" s="44">
        <f t="shared" si="7"/>
        <v>499800</v>
      </c>
      <c r="S56" s="66"/>
      <c r="T56" s="65"/>
      <c r="U56" s="65"/>
      <c r="V56" s="30">
        <f t="shared" si="8"/>
        <v>481950</v>
      </c>
      <c r="W56" s="30">
        <f t="shared" si="9"/>
        <v>463505</v>
      </c>
      <c r="X56" s="31">
        <f t="shared" si="10"/>
        <v>49748.072994505688</v>
      </c>
      <c r="Y56" s="32">
        <f t="shared" si="11"/>
        <v>0.10733017549865846</v>
      </c>
      <c r="Z56" s="33">
        <f t="shared" si="12"/>
        <v>389500</v>
      </c>
      <c r="AA56" s="34">
        <f t="shared" si="13"/>
        <v>74005</v>
      </c>
      <c r="AB56" s="33">
        <f t="shared" si="14"/>
        <v>463505</v>
      </c>
      <c r="AC56" s="34">
        <f t="shared" si="32"/>
        <v>2317525</v>
      </c>
      <c r="AD56" s="35" t="s">
        <v>244</v>
      </c>
    </row>
    <row r="57" spans="1:30" ht="60" x14ac:dyDescent="0.25">
      <c r="A57" s="11">
        <v>45</v>
      </c>
      <c r="B57" s="11" t="s">
        <v>12</v>
      </c>
      <c r="C57" s="3" t="s">
        <v>103</v>
      </c>
      <c r="D57" s="8" t="s">
        <v>150</v>
      </c>
      <c r="E57" s="1">
        <v>2</v>
      </c>
      <c r="F57" s="1">
        <v>1</v>
      </c>
      <c r="G57" s="24">
        <v>328000</v>
      </c>
      <c r="H57" s="24">
        <f t="shared" si="30"/>
        <v>62320</v>
      </c>
      <c r="I57" s="24">
        <f t="shared" si="31"/>
        <v>390320</v>
      </c>
      <c r="J57" s="56">
        <v>380000</v>
      </c>
      <c r="K57" s="44">
        <f t="shared" si="2"/>
        <v>72200</v>
      </c>
      <c r="L57" s="44">
        <f t="shared" si="3"/>
        <v>452200</v>
      </c>
      <c r="M57" s="56">
        <v>395000</v>
      </c>
      <c r="N57" s="44">
        <f t="shared" si="4"/>
        <v>75050</v>
      </c>
      <c r="O57" s="44">
        <f t="shared" si="5"/>
        <v>470050</v>
      </c>
      <c r="P57" s="44">
        <v>385000</v>
      </c>
      <c r="Q57" s="44">
        <f t="shared" si="6"/>
        <v>73150</v>
      </c>
      <c r="R57" s="44">
        <f t="shared" si="7"/>
        <v>458150</v>
      </c>
      <c r="S57" s="66"/>
      <c r="T57" s="65"/>
      <c r="U57" s="65"/>
      <c r="V57" s="30">
        <f t="shared" si="8"/>
        <v>455175</v>
      </c>
      <c r="W57" s="30">
        <f t="shared" si="9"/>
        <v>442680</v>
      </c>
      <c r="X57" s="31">
        <f t="shared" si="10"/>
        <v>35686.77532831081</v>
      </c>
      <c r="Y57" s="32">
        <f t="shared" si="11"/>
        <v>8.061528717879915E-2</v>
      </c>
      <c r="Z57" s="33">
        <f t="shared" si="12"/>
        <v>372000</v>
      </c>
      <c r="AA57" s="34">
        <f t="shared" si="13"/>
        <v>70680</v>
      </c>
      <c r="AB57" s="33">
        <f t="shared" si="14"/>
        <v>442680</v>
      </c>
      <c r="AC57" s="34">
        <f t="shared" si="32"/>
        <v>885360</v>
      </c>
      <c r="AD57" s="35" t="s">
        <v>244</v>
      </c>
    </row>
    <row r="58" spans="1:30" ht="60" x14ac:dyDescent="0.25">
      <c r="A58" s="11">
        <v>46</v>
      </c>
      <c r="B58" s="12" t="s">
        <v>12</v>
      </c>
      <c r="C58" s="6" t="s">
        <v>104</v>
      </c>
      <c r="D58" s="8" t="s">
        <v>150</v>
      </c>
      <c r="E58" s="1">
        <v>1</v>
      </c>
      <c r="F58" s="1">
        <v>1</v>
      </c>
      <c r="G58" s="24">
        <v>600000</v>
      </c>
      <c r="H58" s="24">
        <f t="shared" si="30"/>
        <v>114000</v>
      </c>
      <c r="I58" s="24">
        <f t="shared" si="31"/>
        <v>714000</v>
      </c>
      <c r="J58" s="56">
        <v>650000</v>
      </c>
      <c r="K58" s="44">
        <f t="shared" si="2"/>
        <v>123500</v>
      </c>
      <c r="L58" s="44">
        <f t="shared" si="3"/>
        <v>773500</v>
      </c>
      <c r="M58" s="56">
        <v>670000</v>
      </c>
      <c r="N58" s="44">
        <f t="shared" si="4"/>
        <v>127300</v>
      </c>
      <c r="O58" s="44">
        <f t="shared" si="5"/>
        <v>797300</v>
      </c>
      <c r="P58" s="44">
        <v>700000</v>
      </c>
      <c r="Q58" s="44">
        <f t="shared" si="6"/>
        <v>133000</v>
      </c>
      <c r="R58" s="44">
        <f t="shared" si="7"/>
        <v>833000</v>
      </c>
      <c r="S58" s="66"/>
      <c r="T58" s="65"/>
      <c r="U58" s="65"/>
      <c r="V58" s="30">
        <f t="shared" si="8"/>
        <v>785400</v>
      </c>
      <c r="W58" s="30">
        <f t="shared" si="9"/>
        <v>779450</v>
      </c>
      <c r="X58" s="31">
        <f t="shared" si="10"/>
        <v>50017.763511243349</v>
      </c>
      <c r="Y58" s="32">
        <f t="shared" si="11"/>
        <v>6.417058632528494E-2</v>
      </c>
      <c r="Z58" s="33">
        <f t="shared" si="12"/>
        <v>655000</v>
      </c>
      <c r="AA58" s="34">
        <f t="shared" si="13"/>
        <v>124450</v>
      </c>
      <c r="AB58" s="33">
        <f t="shared" si="14"/>
        <v>779450</v>
      </c>
      <c r="AC58" s="34">
        <f t="shared" si="32"/>
        <v>779450</v>
      </c>
      <c r="AD58" s="35" t="s">
        <v>244</v>
      </c>
    </row>
    <row r="59" spans="1:30" ht="60" x14ac:dyDescent="0.25">
      <c r="A59" s="11">
        <v>47</v>
      </c>
      <c r="B59" s="12" t="s">
        <v>12</v>
      </c>
      <c r="C59" s="6" t="s">
        <v>105</v>
      </c>
      <c r="D59" s="8" t="s">
        <v>150</v>
      </c>
      <c r="E59" s="1">
        <v>11</v>
      </c>
      <c r="F59" s="1">
        <v>1</v>
      </c>
      <c r="G59" s="24">
        <v>250000</v>
      </c>
      <c r="H59" s="24">
        <f t="shared" si="30"/>
        <v>47500</v>
      </c>
      <c r="I59" s="24">
        <f t="shared" si="31"/>
        <v>297500</v>
      </c>
      <c r="J59" s="56">
        <v>180000</v>
      </c>
      <c r="K59" s="44">
        <f t="shared" si="2"/>
        <v>34200</v>
      </c>
      <c r="L59" s="44">
        <f t="shared" si="3"/>
        <v>214200</v>
      </c>
      <c r="M59" s="56">
        <v>179000</v>
      </c>
      <c r="N59" s="44">
        <f t="shared" si="4"/>
        <v>34010</v>
      </c>
      <c r="O59" s="44">
        <f t="shared" si="5"/>
        <v>213010</v>
      </c>
      <c r="P59" s="44">
        <v>184000</v>
      </c>
      <c r="Q59" s="44">
        <f t="shared" si="6"/>
        <v>34960</v>
      </c>
      <c r="R59" s="44">
        <f t="shared" si="7"/>
        <v>218960</v>
      </c>
      <c r="S59" s="66"/>
      <c r="T59" s="65"/>
      <c r="U59" s="65"/>
      <c r="V59" s="30">
        <f t="shared" si="8"/>
        <v>216580</v>
      </c>
      <c r="W59" s="30">
        <f t="shared" si="9"/>
        <v>235917.5</v>
      </c>
      <c r="X59" s="31">
        <f t="shared" si="10"/>
        <v>41135.404357641448</v>
      </c>
      <c r="Y59" s="32">
        <f t="shared" si="11"/>
        <v>0.17436351418458337</v>
      </c>
      <c r="Z59" s="33">
        <f t="shared" si="12"/>
        <v>182000</v>
      </c>
      <c r="AA59" s="34">
        <f t="shared" si="13"/>
        <v>34580</v>
      </c>
      <c r="AB59" s="33">
        <f t="shared" si="14"/>
        <v>216580</v>
      </c>
      <c r="AC59" s="34">
        <f t="shared" si="32"/>
        <v>2382380</v>
      </c>
      <c r="AD59" s="35" t="s">
        <v>270</v>
      </c>
    </row>
    <row r="60" spans="1:30" ht="60" x14ac:dyDescent="0.25">
      <c r="A60" s="11">
        <v>48</v>
      </c>
      <c r="B60" s="11" t="s">
        <v>12</v>
      </c>
      <c r="C60" s="3" t="s">
        <v>107</v>
      </c>
      <c r="D60" s="8" t="s">
        <v>150</v>
      </c>
      <c r="E60" s="1">
        <v>2</v>
      </c>
      <c r="F60" s="1">
        <v>1</v>
      </c>
      <c r="G60" s="24">
        <v>250000</v>
      </c>
      <c r="H60" s="24">
        <f t="shared" si="30"/>
        <v>47500</v>
      </c>
      <c r="I60" s="24">
        <f t="shared" si="31"/>
        <v>297500</v>
      </c>
      <c r="J60" s="56">
        <v>260000</v>
      </c>
      <c r="K60" s="44">
        <f t="shared" si="2"/>
        <v>49400</v>
      </c>
      <c r="L60" s="44">
        <f t="shared" si="3"/>
        <v>309400</v>
      </c>
      <c r="M60" s="56">
        <v>258000</v>
      </c>
      <c r="N60" s="44">
        <f t="shared" si="4"/>
        <v>49020</v>
      </c>
      <c r="O60" s="44">
        <f t="shared" si="5"/>
        <v>307020</v>
      </c>
      <c r="P60" s="44">
        <v>290000</v>
      </c>
      <c r="Q60" s="44">
        <f t="shared" si="6"/>
        <v>55100</v>
      </c>
      <c r="R60" s="44">
        <f t="shared" si="7"/>
        <v>345100</v>
      </c>
      <c r="S60" s="66"/>
      <c r="T60" s="65"/>
      <c r="U60" s="65"/>
      <c r="V60" s="30">
        <f t="shared" si="8"/>
        <v>308210</v>
      </c>
      <c r="W60" s="30">
        <f t="shared" si="9"/>
        <v>314755</v>
      </c>
      <c r="X60" s="31">
        <f t="shared" si="10"/>
        <v>20873.111092184285</v>
      </c>
      <c r="Y60" s="32">
        <f t="shared" si="11"/>
        <v>6.6315423399737214E-2</v>
      </c>
      <c r="Z60" s="33">
        <f t="shared" si="12"/>
        <v>264500</v>
      </c>
      <c r="AA60" s="34">
        <f t="shared" si="13"/>
        <v>50255</v>
      </c>
      <c r="AB60" s="33">
        <f t="shared" si="14"/>
        <v>314755</v>
      </c>
      <c r="AC60" s="34">
        <f t="shared" si="32"/>
        <v>629510</v>
      </c>
      <c r="AD60" s="35" t="s">
        <v>244</v>
      </c>
    </row>
    <row r="61" spans="1:30" ht="60" x14ac:dyDescent="0.25">
      <c r="A61" s="11">
        <v>49</v>
      </c>
      <c r="B61" s="12" t="s">
        <v>12</v>
      </c>
      <c r="C61" s="6" t="s">
        <v>106</v>
      </c>
      <c r="D61" s="8" t="s">
        <v>150</v>
      </c>
      <c r="E61" s="1">
        <v>3</v>
      </c>
      <c r="F61" s="1">
        <v>1</v>
      </c>
      <c r="G61" s="24">
        <v>250000</v>
      </c>
      <c r="H61" s="24">
        <f t="shared" si="30"/>
        <v>47500</v>
      </c>
      <c r="I61" s="24">
        <f t="shared" si="31"/>
        <v>297500</v>
      </c>
      <c r="J61" s="56">
        <v>150000</v>
      </c>
      <c r="K61" s="44">
        <f t="shared" si="2"/>
        <v>28500</v>
      </c>
      <c r="L61" s="44">
        <f t="shared" si="3"/>
        <v>178500</v>
      </c>
      <c r="M61" s="56">
        <v>149000</v>
      </c>
      <c r="N61" s="44">
        <f t="shared" si="4"/>
        <v>28310</v>
      </c>
      <c r="O61" s="44">
        <f t="shared" si="5"/>
        <v>177310</v>
      </c>
      <c r="P61" s="44">
        <v>154000</v>
      </c>
      <c r="Q61" s="44">
        <f t="shared" si="6"/>
        <v>29260</v>
      </c>
      <c r="R61" s="44">
        <f t="shared" si="7"/>
        <v>183260</v>
      </c>
      <c r="S61" s="66"/>
      <c r="T61" s="65"/>
      <c r="U61" s="65"/>
      <c r="V61" s="30">
        <f t="shared" si="8"/>
        <v>180880</v>
      </c>
      <c r="W61" s="30">
        <f t="shared" si="9"/>
        <v>209142.5</v>
      </c>
      <c r="X61" s="31">
        <f t="shared" si="10"/>
        <v>58961.067592663778</v>
      </c>
      <c r="Y61" s="32">
        <f t="shared" si="11"/>
        <v>0.28191815433335538</v>
      </c>
      <c r="Z61" s="33">
        <f t="shared" si="12"/>
        <v>152000</v>
      </c>
      <c r="AA61" s="34">
        <f t="shared" si="13"/>
        <v>28880</v>
      </c>
      <c r="AB61" s="33">
        <f t="shared" si="14"/>
        <v>180880</v>
      </c>
      <c r="AC61" s="34">
        <f t="shared" si="32"/>
        <v>542640</v>
      </c>
      <c r="AD61" s="35" t="s">
        <v>270</v>
      </c>
    </row>
    <row r="62" spans="1:30" ht="60" x14ac:dyDescent="0.25">
      <c r="A62" s="11">
        <v>50</v>
      </c>
      <c r="B62" s="11" t="s">
        <v>12</v>
      </c>
      <c r="C62" s="3" t="s">
        <v>108</v>
      </c>
      <c r="D62" s="8" t="s">
        <v>150</v>
      </c>
      <c r="E62" s="1">
        <v>2</v>
      </c>
      <c r="F62" s="1">
        <v>1</v>
      </c>
      <c r="G62" s="24">
        <v>250000</v>
      </c>
      <c r="H62" s="24">
        <f t="shared" si="30"/>
        <v>47500</v>
      </c>
      <c r="I62" s="24">
        <f t="shared" si="31"/>
        <v>297500</v>
      </c>
      <c r="J62" s="56">
        <v>155000</v>
      </c>
      <c r="K62" s="44">
        <f t="shared" si="2"/>
        <v>29450</v>
      </c>
      <c r="L62" s="44">
        <f t="shared" si="3"/>
        <v>184450</v>
      </c>
      <c r="M62" s="56">
        <v>154000</v>
      </c>
      <c r="N62" s="44">
        <f t="shared" si="4"/>
        <v>29260</v>
      </c>
      <c r="O62" s="44">
        <f t="shared" si="5"/>
        <v>183260</v>
      </c>
      <c r="P62" s="44">
        <v>159000</v>
      </c>
      <c r="Q62" s="44">
        <f t="shared" si="6"/>
        <v>30210</v>
      </c>
      <c r="R62" s="44">
        <f t="shared" si="7"/>
        <v>189210</v>
      </c>
      <c r="S62" s="66"/>
      <c r="T62" s="65"/>
      <c r="U62" s="65"/>
      <c r="V62" s="30">
        <f t="shared" si="8"/>
        <v>186830</v>
      </c>
      <c r="W62" s="30">
        <f t="shared" si="9"/>
        <v>213605</v>
      </c>
      <c r="X62" s="31">
        <f t="shared" si="10"/>
        <v>55989.046845491721</v>
      </c>
      <c r="Y62" s="32">
        <f t="shared" si="11"/>
        <v>0.26211487018324348</v>
      </c>
      <c r="Z62" s="33">
        <f t="shared" si="12"/>
        <v>157000</v>
      </c>
      <c r="AA62" s="34">
        <f t="shared" si="13"/>
        <v>29830</v>
      </c>
      <c r="AB62" s="33">
        <f t="shared" si="14"/>
        <v>186830</v>
      </c>
      <c r="AC62" s="34">
        <f t="shared" si="32"/>
        <v>373660</v>
      </c>
      <c r="AD62" s="35" t="s">
        <v>270</v>
      </c>
    </row>
    <row r="63" spans="1:30" ht="60" x14ac:dyDescent="0.25">
      <c r="A63" s="11">
        <v>51</v>
      </c>
      <c r="B63" s="11" t="s">
        <v>12</v>
      </c>
      <c r="C63" s="3" t="s">
        <v>109</v>
      </c>
      <c r="D63" s="8" t="s">
        <v>150</v>
      </c>
      <c r="E63" s="1">
        <v>1</v>
      </c>
      <c r="F63" s="1">
        <v>1</v>
      </c>
      <c r="G63" s="24">
        <v>250000</v>
      </c>
      <c r="H63" s="24">
        <f t="shared" si="30"/>
        <v>47500</v>
      </c>
      <c r="I63" s="24">
        <f t="shared" si="31"/>
        <v>297500</v>
      </c>
      <c r="J63" s="56">
        <v>160000</v>
      </c>
      <c r="K63" s="44">
        <f t="shared" si="2"/>
        <v>30400</v>
      </c>
      <c r="L63" s="44">
        <f t="shared" si="3"/>
        <v>190400</v>
      </c>
      <c r="M63" s="56">
        <v>159000</v>
      </c>
      <c r="N63" s="44">
        <f t="shared" si="4"/>
        <v>30210</v>
      </c>
      <c r="O63" s="44">
        <f t="shared" si="5"/>
        <v>189210</v>
      </c>
      <c r="P63" s="44">
        <v>164000</v>
      </c>
      <c r="Q63" s="44">
        <f t="shared" si="6"/>
        <v>31160</v>
      </c>
      <c r="R63" s="44">
        <f t="shared" si="7"/>
        <v>195160</v>
      </c>
      <c r="S63" s="66"/>
      <c r="T63" s="65"/>
      <c r="U63" s="65"/>
      <c r="V63" s="30">
        <f t="shared" si="8"/>
        <v>192780</v>
      </c>
      <c r="W63" s="30">
        <f t="shared" si="9"/>
        <v>218067.5</v>
      </c>
      <c r="X63" s="31">
        <f t="shared" si="10"/>
        <v>53017.360285727795</v>
      </c>
      <c r="Y63" s="32">
        <f t="shared" si="11"/>
        <v>0.2431236212903243</v>
      </c>
      <c r="Z63" s="33">
        <f t="shared" si="12"/>
        <v>162000</v>
      </c>
      <c r="AA63" s="34">
        <f t="shared" si="13"/>
        <v>30780</v>
      </c>
      <c r="AB63" s="33">
        <f t="shared" si="14"/>
        <v>192780</v>
      </c>
      <c r="AC63" s="34">
        <f t="shared" si="32"/>
        <v>192780</v>
      </c>
      <c r="AD63" s="35" t="s">
        <v>270</v>
      </c>
    </row>
    <row r="64" spans="1:30" ht="60" x14ac:dyDescent="0.25">
      <c r="A64" s="11">
        <v>52</v>
      </c>
      <c r="B64" s="12" t="s">
        <v>12</v>
      </c>
      <c r="C64" s="6" t="s">
        <v>73</v>
      </c>
      <c r="D64" s="8" t="s">
        <v>150</v>
      </c>
      <c r="E64" s="1">
        <v>1</v>
      </c>
      <c r="F64" s="1">
        <v>1</v>
      </c>
      <c r="G64" s="24">
        <v>250000</v>
      </c>
      <c r="H64" s="24">
        <f t="shared" si="30"/>
        <v>47500</v>
      </c>
      <c r="I64" s="24">
        <f t="shared" si="31"/>
        <v>297500</v>
      </c>
      <c r="J64" s="56">
        <v>165000</v>
      </c>
      <c r="K64" s="44">
        <f t="shared" si="2"/>
        <v>31350</v>
      </c>
      <c r="L64" s="44">
        <f t="shared" si="3"/>
        <v>196350</v>
      </c>
      <c r="M64" s="56">
        <v>164000</v>
      </c>
      <c r="N64" s="44">
        <f t="shared" si="4"/>
        <v>31160</v>
      </c>
      <c r="O64" s="44">
        <f t="shared" si="5"/>
        <v>195160</v>
      </c>
      <c r="P64" s="44">
        <v>169000</v>
      </c>
      <c r="Q64" s="44">
        <f t="shared" si="6"/>
        <v>32110</v>
      </c>
      <c r="R64" s="44">
        <f t="shared" si="7"/>
        <v>201110</v>
      </c>
      <c r="S64" s="66"/>
      <c r="T64" s="65"/>
      <c r="U64" s="65"/>
      <c r="V64" s="30">
        <f t="shared" si="8"/>
        <v>198730</v>
      </c>
      <c r="W64" s="30">
        <f t="shared" si="9"/>
        <v>222530</v>
      </c>
      <c r="X64" s="31">
        <f t="shared" si="10"/>
        <v>50046.067444572174</v>
      </c>
      <c r="Y64" s="32">
        <f t="shared" si="11"/>
        <v>0.22489582278601616</v>
      </c>
      <c r="Z64" s="33">
        <f t="shared" si="12"/>
        <v>167000</v>
      </c>
      <c r="AA64" s="34">
        <f t="shared" si="13"/>
        <v>31730</v>
      </c>
      <c r="AB64" s="33">
        <f t="shared" si="14"/>
        <v>198730</v>
      </c>
      <c r="AC64" s="34">
        <f t="shared" si="32"/>
        <v>198730</v>
      </c>
      <c r="AD64" s="35" t="s">
        <v>270</v>
      </c>
    </row>
    <row r="65" spans="1:30" ht="60" x14ac:dyDescent="0.25">
      <c r="A65" s="11">
        <v>53</v>
      </c>
      <c r="B65" s="12" t="s">
        <v>12</v>
      </c>
      <c r="C65" s="3" t="s">
        <v>72</v>
      </c>
      <c r="D65" s="8" t="s">
        <v>150</v>
      </c>
      <c r="E65" s="1">
        <v>2</v>
      </c>
      <c r="F65" s="1">
        <v>1</v>
      </c>
      <c r="G65" s="24">
        <v>328000</v>
      </c>
      <c r="H65" s="24">
        <f t="shared" si="30"/>
        <v>62320</v>
      </c>
      <c r="I65" s="24">
        <f t="shared" si="31"/>
        <v>390320</v>
      </c>
      <c r="J65" s="56">
        <v>330000</v>
      </c>
      <c r="K65" s="44">
        <f t="shared" si="2"/>
        <v>62700</v>
      </c>
      <c r="L65" s="44">
        <f t="shared" si="3"/>
        <v>392700</v>
      </c>
      <c r="M65" s="56">
        <v>335000</v>
      </c>
      <c r="N65" s="44">
        <f t="shared" si="4"/>
        <v>63650</v>
      </c>
      <c r="O65" s="44">
        <f t="shared" si="5"/>
        <v>398650</v>
      </c>
      <c r="P65" s="44">
        <v>340000</v>
      </c>
      <c r="Q65" s="44">
        <f t="shared" si="6"/>
        <v>64600</v>
      </c>
      <c r="R65" s="44">
        <f t="shared" si="7"/>
        <v>404600</v>
      </c>
      <c r="S65" s="66"/>
      <c r="T65" s="65"/>
      <c r="U65" s="65"/>
      <c r="V65" s="30">
        <f t="shared" si="8"/>
        <v>395675</v>
      </c>
      <c r="W65" s="30">
        <f t="shared" si="9"/>
        <v>396567.5</v>
      </c>
      <c r="X65" s="31">
        <f t="shared" si="10"/>
        <v>6399.132102610999</v>
      </c>
      <c r="Y65" s="32">
        <f t="shared" si="11"/>
        <v>1.6136299879871648E-2</v>
      </c>
      <c r="Z65" s="33">
        <f t="shared" si="12"/>
        <v>333250.42016806727</v>
      </c>
      <c r="AA65" s="34">
        <f t="shared" si="13"/>
        <v>63317.579831932781</v>
      </c>
      <c r="AB65" s="33">
        <f t="shared" si="14"/>
        <v>396568</v>
      </c>
      <c r="AC65" s="34">
        <f t="shared" si="32"/>
        <v>793136</v>
      </c>
      <c r="AD65" s="35" t="s">
        <v>244</v>
      </c>
    </row>
    <row r="66" spans="1:30" x14ac:dyDescent="0.25">
      <c r="A66" s="17"/>
      <c r="B66" s="97" t="s">
        <v>13</v>
      </c>
      <c r="C66" s="97"/>
      <c r="D66" s="18" t="s">
        <v>128</v>
      </c>
      <c r="E66" s="19">
        <v>1</v>
      </c>
      <c r="F66" s="19"/>
      <c r="G66" s="19"/>
      <c r="H66" s="19"/>
      <c r="I66" s="21"/>
      <c r="J66" s="45"/>
      <c r="K66" s="45"/>
      <c r="L66" s="45"/>
      <c r="M66" s="45"/>
      <c r="N66" s="45"/>
      <c r="O66" s="45"/>
      <c r="P66" s="45"/>
      <c r="Q66" s="45"/>
      <c r="R66" s="45"/>
      <c r="S66" s="45"/>
      <c r="T66" s="45"/>
      <c r="U66" s="45"/>
      <c r="V66" s="45"/>
      <c r="W66" s="45"/>
      <c r="X66" s="45"/>
      <c r="Y66" s="45"/>
      <c r="Z66" s="45"/>
      <c r="AA66" s="45"/>
      <c r="AB66" s="45"/>
      <c r="AC66" s="45"/>
      <c r="AD66" s="45"/>
    </row>
    <row r="67" spans="1:30" ht="60" x14ac:dyDescent="0.25">
      <c r="A67" s="11">
        <v>54</v>
      </c>
      <c r="B67" s="4" t="s">
        <v>13</v>
      </c>
      <c r="C67" s="2" t="s">
        <v>71</v>
      </c>
      <c r="D67" s="8" t="s">
        <v>150</v>
      </c>
      <c r="E67" s="1">
        <v>1</v>
      </c>
      <c r="F67" s="1">
        <v>1</v>
      </c>
      <c r="G67" s="24">
        <v>680000</v>
      </c>
      <c r="H67" s="24">
        <f t="shared" ref="H67" si="33">G67*19%</f>
        <v>129200</v>
      </c>
      <c r="I67" s="24">
        <f t="shared" ref="I67" si="34">G67+H67</f>
        <v>809200</v>
      </c>
      <c r="J67" s="56">
        <v>630000</v>
      </c>
      <c r="K67" s="44">
        <f t="shared" si="2"/>
        <v>119700</v>
      </c>
      <c r="L67" s="44">
        <f t="shared" si="3"/>
        <v>749700</v>
      </c>
      <c r="M67" s="56">
        <v>670000</v>
      </c>
      <c r="N67" s="44">
        <f t="shared" si="4"/>
        <v>127300</v>
      </c>
      <c r="O67" s="44">
        <f t="shared" si="5"/>
        <v>797300</v>
      </c>
      <c r="P67" s="44">
        <v>690000</v>
      </c>
      <c r="Q67" s="44">
        <f t="shared" si="6"/>
        <v>131100</v>
      </c>
      <c r="R67" s="44">
        <f t="shared" si="7"/>
        <v>821100</v>
      </c>
      <c r="S67" s="66"/>
      <c r="T67" s="65"/>
      <c r="U67" s="65"/>
      <c r="V67" s="30">
        <f t="shared" si="8"/>
        <v>803250</v>
      </c>
      <c r="W67" s="30">
        <f t="shared" si="9"/>
        <v>794325</v>
      </c>
      <c r="X67" s="31">
        <f t="shared" si="10"/>
        <v>31296.472112151339</v>
      </c>
      <c r="Y67" s="32">
        <f t="shared" si="11"/>
        <v>3.9400084489536823E-2</v>
      </c>
      <c r="Z67" s="33">
        <f t="shared" si="12"/>
        <v>667500</v>
      </c>
      <c r="AA67" s="34">
        <f t="shared" si="13"/>
        <v>126825</v>
      </c>
      <c r="AB67" s="33">
        <f t="shared" si="14"/>
        <v>794325</v>
      </c>
      <c r="AC67" s="34">
        <f>AB67*F67*E67</f>
        <v>794325</v>
      </c>
      <c r="AD67" s="35" t="s">
        <v>244</v>
      </c>
    </row>
    <row r="68" spans="1:30" x14ac:dyDescent="0.25">
      <c r="A68" s="17"/>
      <c r="B68" s="97" t="s">
        <v>14</v>
      </c>
      <c r="C68" s="97"/>
      <c r="D68" s="18" t="s">
        <v>128</v>
      </c>
      <c r="E68" s="19">
        <v>13</v>
      </c>
      <c r="F68" s="19"/>
      <c r="G68" s="19"/>
      <c r="H68" s="19"/>
      <c r="I68" s="21"/>
      <c r="J68" s="45"/>
      <c r="K68" s="45"/>
      <c r="L68" s="45"/>
      <c r="M68" s="45"/>
      <c r="N68" s="45"/>
      <c r="O68" s="45"/>
      <c r="P68" s="45"/>
      <c r="Q68" s="45"/>
      <c r="R68" s="45"/>
      <c r="S68" s="45"/>
      <c r="T68" s="45"/>
      <c r="U68" s="45"/>
      <c r="V68" s="45"/>
      <c r="W68" s="45"/>
      <c r="X68" s="45"/>
      <c r="Y68" s="45"/>
      <c r="Z68" s="45"/>
      <c r="AA68" s="45"/>
      <c r="AB68" s="45"/>
      <c r="AC68" s="45"/>
      <c r="AD68" s="45"/>
    </row>
    <row r="69" spans="1:30" ht="135" x14ac:dyDescent="0.25">
      <c r="A69" s="11">
        <v>55</v>
      </c>
      <c r="B69" s="12" t="s">
        <v>14</v>
      </c>
      <c r="C69" s="6" t="s">
        <v>44</v>
      </c>
      <c r="D69" s="8" t="s">
        <v>150</v>
      </c>
      <c r="E69" s="1">
        <v>2</v>
      </c>
      <c r="F69" s="1">
        <v>1</v>
      </c>
      <c r="G69" s="24">
        <v>203000</v>
      </c>
      <c r="H69" s="24">
        <f t="shared" ref="H69:H76" si="35">G69*19%</f>
        <v>38570</v>
      </c>
      <c r="I69" s="24">
        <f t="shared" ref="I69:I76" si="36">G69+H69</f>
        <v>241570</v>
      </c>
      <c r="J69" s="56">
        <v>180000</v>
      </c>
      <c r="K69" s="44">
        <f t="shared" si="2"/>
        <v>34200</v>
      </c>
      <c r="L69" s="44">
        <f t="shared" si="3"/>
        <v>214200</v>
      </c>
      <c r="M69" s="56">
        <v>179000</v>
      </c>
      <c r="N69" s="44">
        <f t="shared" si="4"/>
        <v>34010</v>
      </c>
      <c r="O69" s="44">
        <f t="shared" si="5"/>
        <v>213010</v>
      </c>
      <c r="P69" s="44">
        <v>184000</v>
      </c>
      <c r="Q69" s="44">
        <f t="shared" si="6"/>
        <v>34960</v>
      </c>
      <c r="R69" s="44">
        <f t="shared" si="7"/>
        <v>218960</v>
      </c>
      <c r="S69" s="66">
        <v>174284</v>
      </c>
      <c r="T69" s="65">
        <f t="shared" ref="T69:T75" si="37">S69*19%</f>
        <v>33113.96</v>
      </c>
      <c r="U69" s="65">
        <f t="shared" ref="U69:U75" si="38">T69+S69</f>
        <v>207397.96</v>
      </c>
      <c r="V69" s="30">
        <f t="shared" si="8"/>
        <v>214200</v>
      </c>
      <c r="W69" s="30">
        <f t="shared" si="9"/>
        <v>219027.592</v>
      </c>
      <c r="X69" s="31">
        <f t="shared" si="10"/>
        <v>13256.414726173894</v>
      </c>
      <c r="Y69" s="32">
        <f t="shared" si="11"/>
        <v>6.0523948627321321E-2</v>
      </c>
      <c r="Z69" s="33">
        <f t="shared" si="12"/>
        <v>184057.14285714287</v>
      </c>
      <c r="AA69" s="34">
        <f t="shared" si="13"/>
        <v>34970.857142857145</v>
      </c>
      <c r="AB69" s="33">
        <f t="shared" si="14"/>
        <v>219028</v>
      </c>
      <c r="AC69" s="34">
        <f t="shared" ref="AC69:AC76" si="39">AB69*F69*E69</f>
        <v>438056</v>
      </c>
      <c r="AD69" s="35" t="s">
        <v>244</v>
      </c>
    </row>
    <row r="70" spans="1:30" ht="150" x14ac:dyDescent="0.25">
      <c r="A70" s="11">
        <v>56</v>
      </c>
      <c r="B70" s="12" t="s">
        <v>14</v>
      </c>
      <c r="C70" s="6" t="s">
        <v>68</v>
      </c>
      <c r="D70" s="8" t="s">
        <v>150</v>
      </c>
      <c r="E70" s="1">
        <v>1</v>
      </c>
      <c r="F70" s="1">
        <v>1</v>
      </c>
      <c r="G70" s="24">
        <v>203000</v>
      </c>
      <c r="H70" s="24">
        <f t="shared" si="35"/>
        <v>38570</v>
      </c>
      <c r="I70" s="24">
        <f t="shared" si="36"/>
        <v>241570</v>
      </c>
      <c r="J70" s="56">
        <v>145000</v>
      </c>
      <c r="K70" s="44">
        <f t="shared" si="2"/>
        <v>27550</v>
      </c>
      <c r="L70" s="44">
        <f t="shared" si="3"/>
        <v>172550</v>
      </c>
      <c r="M70" s="56">
        <v>144000</v>
      </c>
      <c r="N70" s="44">
        <f t="shared" si="4"/>
        <v>27360</v>
      </c>
      <c r="O70" s="44">
        <f t="shared" si="5"/>
        <v>171360</v>
      </c>
      <c r="P70" s="44">
        <v>149000</v>
      </c>
      <c r="Q70" s="44">
        <f t="shared" si="6"/>
        <v>28310</v>
      </c>
      <c r="R70" s="44">
        <f t="shared" si="7"/>
        <v>177310</v>
      </c>
      <c r="S70" s="66">
        <v>174284</v>
      </c>
      <c r="T70" s="65">
        <f t="shared" si="37"/>
        <v>33113.96</v>
      </c>
      <c r="U70" s="65">
        <f t="shared" si="38"/>
        <v>207397.96</v>
      </c>
      <c r="V70" s="30">
        <f t="shared" si="8"/>
        <v>177310</v>
      </c>
      <c r="W70" s="30">
        <f t="shared" si="9"/>
        <v>194037.592</v>
      </c>
      <c r="X70" s="31">
        <f t="shared" si="10"/>
        <v>30387.626455390084</v>
      </c>
      <c r="Y70" s="32">
        <f t="shared" si="11"/>
        <v>0.15660690354985482</v>
      </c>
      <c r="Z70" s="33">
        <f t="shared" si="12"/>
        <v>149000</v>
      </c>
      <c r="AA70" s="34">
        <f t="shared" si="13"/>
        <v>28310</v>
      </c>
      <c r="AB70" s="33">
        <f t="shared" si="14"/>
        <v>177310</v>
      </c>
      <c r="AC70" s="34">
        <f t="shared" si="39"/>
        <v>177310</v>
      </c>
      <c r="AD70" s="35" t="s">
        <v>244</v>
      </c>
    </row>
    <row r="71" spans="1:30" ht="90" x14ac:dyDescent="0.25">
      <c r="A71" s="11">
        <v>57</v>
      </c>
      <c r="B71" s="12" t="s">
        <v>14</v>
      </c>
      <c r="C71" s="6" t="s">
        <v>69</v>
      </c>
      <c r="D71" s="8" t="s">
        <v>150</v>
      </c>
      <c r="E71" s="1">
        <v>3</v>
      </c>
      <c r="F71" s="1">
        <v>1</v>
      </c>
      <c r="G71" s="24">
        <v>203000</v>
      </c>
      <c r="H71" s="24">
        <f t="shared" si="35"/>
        <v>38570</v>
      </c>
      <c r="I71" s="24">
        <f t="shared" si="36"/>
        <v>241570</v>
      </c>
      <c r="J71" s="56">
        <v>150000</v>
      </c>
      <c r="K71" s="44">
        <f t="shared" si="2"/>
        <v>28500</v>
      </c>
      <c r="L71" s="44">
        <f t="shared" si="3"/>
        <v>178500</v>
      </c>
      <c r="M71" s="56">
        <v>149000</v>
      </c>
      <c r="N71" s="44">
        <f t="shared" si="4"/>
        <v>28310</v>
      </c>
      <c r="O71" s="44">
        <f t="shared" si="5"/>
        <v>177310</v>
      </c>
      <c r="P71" s="44">
        <v>154000</v>
      </c>
      <c r="Q71" s="44">
        <f t="shared" si="6"/>
        <v>29260</v>
      </c>
      <c r="R71" s="44">
        <f t="shared" si="7"/>
        <v>183260</v>
      </c>
      <c r="S71" s="66">
        <v>174284</v>
      </c>
      <c r="T71" s="65">
        <f t="shared" si="37"/>
        <v>33113.96</v>
      </c>
      <c r="U71" s="65">
        <f t="shared" si="38"/>
        <v>207397.96</v>
      </c>
      <c r="V71" s="30">
        <f t="shared" si="8"/>
        <v>183260</v>
      </c>
      <c r="W71" s="30">
        <f t="shared" si="9"/>
        <v>197607.592</v>
      </c>
      <c r="X71" s="31">
        <f t="shared" si="10"/>
        <v>27438.523702858307</v>
      </c>
      <c r="Y71" s="32">
        <f t="shared" si="11"/>
        <v>0.13885359072063541</v>
      </c>
      <c r="Z71" s="33">
        <f t="shared" si="12"/>
        <v>166057.14285714287</v>
      </c>
      <c r="AA71" s="34">
        <f t="shared" si="13"/>
        <v>31550.857142857145</v>
      </c>
      <c r="AB71" s="33">
        <f t="shared" si="14"/>
        <v>197608</v>
      </c>
      <c r="AC71" s="34">
        <f t="shared" si="39"/>
        <v>592824</v>
      </c>
      <c r="AD71" s="35" t="s">
        <v>244</v>
      </c>
    </row>
    <row r="72" spans="1:30" ht="75" x14ac:dyDescent="0.25">
      <c r="A72" s="11">
        <v>58</v>
      </c>
      <c r="B72" s="12" t="s">
        <v>14</v>
      </c>
      <c r="C72" s="6" t="s">
        <v>70</v>
      </c>
      <c r="D72" s="8" t="s">
        <v>150</v>
      </c>
      <c r="E72" s="1">
        <v>2</v>
      </c>
      <c r="F72" s="1">
        <v>1</v>
      </c>
      <c r="G72" s="24">
        <v>620000</v>
      </c>
      <c r="H72" s="24">
        <f t="shared" si="35"/>
        <v>117800</v>
      </c>
      <c r="I72" s="24">
        <f t="shared" si="36"/>
        <v>737800</v>
      </c>
      <c r="J72" s="56">
        <v>650000</v>
      </c>
      <c r="K72" s="44">
        <f t="shared" si="2"/>
        <v>123500</v>
      </c>
      <c r="L72" s="44">
        <f t="shared" si="3"/>
        <v>773500</v>
      </c>
      <c r="M72" s="56">
        <v>630000</v>
      </c>
      <c r="N72" s="44">
        <f t="shared" si="4"/>
        <v>119700</v>
      </c>
      <c r="O72" s="44">
        <f t="shared" ref="O72:O110" si="40">N72+M72</f>
        <v>749700</v>
      </c>
      <c r="P72" s="44">
        <v>660000</v>
      </c>
      <c r="Q72" s="44">
        <f t="shared" si="6"/>
        <v>125400</v>
      </c>
      <c r="R72" s="44">
        <f t="shared" si="7"/>
        <v>785400</v>
      </c>
      <c r="S72" s="66"/>
      <c r="T72" s="65"/>
      <c r="U72" s="65"/>
      <c r="V72" s="30">
        <f t="shared" si="8"/>
        <v>761600</v>
      </c>
      <c r="W72" s="30">
        <f t="shared" si="9"/>
        <v>761600</v>
      </c>
      <c r="X72" s="31">
        <f t="shared" si="10"/>
        <v>21726.32811437159</v>
      </c>
      <c r="Y72" s="32">
        <f t="shared" si="11"/>
        <v>2.8527216536727403E-2</v>
      </c>
      <c r="Z72" s="33">
        <f t="shared" si="12"/>
        <v>640000</v>
      </c>
      <c r="AA72" s="34">
        <f t="shared" si="13"/>
        <v>121600</v>
      </c>
      <c r="AB72" s="33">
        <f t="shared" si="14"/>
        <v>761600</v>
      </c>
      <c r="AC72" s="34">
        <f t="shared" si="39"/>
        <v>1523200</v>
      </c>
      <c r="AD72" s="35" t="s">
        <v>244</v>
      </c>
    </row>
    <row r="73" spans="1:30" ht="150" x14ac:dyDescent="0.25">
      <c r="A73" s="11">
        <v>59</v>
      </c>
      <c r="B73" s="12" t="s">
        <v>14</v>
      </c>
      <c r="C73" s="6" t="s">
        <v>259</v>
      </c>
      <c r="D73" s="8" t="s">
        <v>150</v>
      </c>
      <c r="E73" s="1">
        <v>1</v>
      </c>
      <c r="F73" s="1">
        <v>1</v>
      </c>
      <c r="G73" s="24">
        <v>630000</v>
      </c>
      <c r="H73" s="24">
        <f t="shared" si="35"/>
        <v>119700</v>
      </c>
      <c r="I73" s="24">
        <f t="shared" si="36"/>
        <v>749700</v>
      </c>
      <c r="J73" s="56">
        <v>610000</v>
      </c>
      <c r="K73" s="44">
        <f t="shared" ref="K73:K110" si="41">J73*19%</f>
        <v>115900</v>
      </c>
      <c r="L73" s="44">
        <f t="shared" si="3"/>
        <v>725900</v>
      </c>
      <c r="M73" s="56">
        <v>630000</v>
      </c>
      <c r="N73" s="44">
        <f t="shared" ref="N73:N110" si="42">M73*19%</f>
        <v>119700</v>
      </c>
      <c r="O73" s="44">
        <f t="shared" si="40"/>
        <v>749700</v>
      </c>
      <c r="P73" s="44">
        <v>650000</v>
      </c>
      <c r="Q73" s="44">
        <f t="shared" ref="Q73:Q110" si="43">P73*19%</f>
        <v>123500</v>
      </c>
      <c r="R73" s="44">
        <f t="shared" ref="R73:R110" si="44">P73+Q73</f>
        <v>773500</v>
      </c>
      <c r="S73" s="66">
        <v>316294</v>
      </c>
      <c r="T73" s="65">
        <f t="shared" si="37"/>
        <v>60095.86</v>
      </c>
      <c r="U73" s="65">
        <f t="shared" si="38"/>
        <v>376389.86</v>
      </c>
      <c r="V73" s="30">
        <f t="shared" ref="V73:V113" si="45">MEDIAN(I73,L73,O73,R73,U73)</f>
        <v>749700</v>
      </c>
      <c r="W73" s="30">
        <f t="shared" ref="W73:W113" si="46">AVERAGE(I73,L73,O73,R73,U73)</f>
        <v>675037.97199999995</v>
      </c>
      <c r="X73" s="31">
        <f t="shared" ref="X73:X113" si="47">STDEV(I73,L73,O73,R73,U73)</f>
        <v>167795.44727245698</v>
      </c>
      <c r="Y73" s="32">
        <f t="shared" ref="Y73:Y108" si="48">X73/W73</f>
        <v>0.24857186444684476</v>
      </c>
      <c r="Z73" s="33">
        <f t="shared" ref="Z73:Z108" si="49">AB73/1.19</f>
        <v>630000</v>
      </c>
      <c r="AA73" s="34">
        <f t="shared" ref="AA73:AA108" si="50">Z73*19%</f>
        <v>119700</v>
      </c>
      <c r="AB73" s="33">
        <f t="shared" ref="AB73:AB108" si="51">ROUNDUP(IF(Y73&lt;15%,W73,V73),0)</f>
        <v>749700</v>
      </c>
      <c r="AC73" s="34">
        <f t="shared" si="39"/>
        <v>749700</v>
      </c>
      <c r="AD73" s="35" t="s">
        <v>270</v>
      </c>
    </row>
    <row r="74" spans="1:30" ht="75" x14ac:dyDescent="0.25">
      <c r="A74" s="11">
        <v>60</v>
      </c>
      <c r="B74" s="12" t="s">
        <v>14</v>
      </c>
      <c r="C74" s="6" t="s">
        <v>67</v>
      </c>
      <c r="D74" s="8" t="s">
        <v>150</v>
      </c>
      <c r="E74" s="1">
        <v>1</v>
      </c>
      <c r="F74" s="1">
        <v>1</v>
      </c>
      <c r="G74" s="24">
        <v>650000</v>
      </c>
      <c r="H74" s="24">
        <f t="shared" si="35"/>
        <v>123500</v>
      </c>
      <c r="I74" s="24">
        <f t="shared" si="36"/>
        <v>773500</v>
      </c>
      <c r="J74" s="56">
        <v>630000</v>
      </c>
      <c r="K74" s="44">
        <f t="shared" si="41"/>
        <v>119700</v>
      </c>
      <c r="L74" s="44">
        <f t="shared" ref="L74:L110" si="52">K74+J74</f>
        <v>749700</v>
      </c>
      <c r="M74" s="56">
        <v>655000</v>
      </c>
      <c r="N74" s="44">
        <f t="shared" si="42"/>
        <v>124450</v>
      </c>
      <c r="O74" s="44">
        <f t="shared" si="40"/>
        <v>779450</v>
      </c>
      <c r="P74" s="44">
        <v>645000</v>
      </c>
      <c r="Q74" s="44">
        <f t="shared" si="43"/>
        <v>122550</v>
      </c>
      <c r="R74" s="44">
        <f t="shared" si="44"/>
        <v>767550</v>
      </c>
      <c r="S74" s="66">
        <v>316294</v>
      </c>
      <c r="T74" s="65">
        <f t="shared" si="37"/>
        <v>60095.86</v>
      </c>
      <c r="U74" s="65">
        <f t="shared" si="38"/>
        <v>376389.86</v>
      </c>
      <c r="V74" s="30">
        <f t="shared" si="45"/>
        <v>767550</v>
      </c>
      <c r="W74" s="30">
        <f t="shared" si="46"/>
        <v>689317.97199999995</v>
      </c>
      <c r="X74" s="31">
        <f t="shared" si="47"/>
        <v>175285.93718539964</v>
      </c>
      <c r="Y74" s="32">
        <f t="shared" si="48"/>
        <v>0.25428894110626737</v>
      </c>
      <c r="Z74" s="33">
        <f t="shared" si="49"/>
        <v>645000</v>
      </c>
      <c r="AA74" s="34">
        <f t="shared" si="50"/>
        <v>122550</v>
      </c>
      <c r="AB74" s="33">
        <f t="shared" si="51"/>
        <v>767550</v>
      </c>
      <c r="AC74" s="34">
        <f t="shared" si="39"/>
        <v>767550</v>
      </c>
      <c r="AD74" s="35" t="s">
        <v>270</v>
      </c>
    </row>
    <row r="75" spans="1:30" ht="150" x14ac:dyDescent="0.25">
      <c r="A75" s="11">
        <v>61</v>
      </c>
      <c r="B75" s="12" t="s">
        <v>14</v>
      </c>
      <c r="C75" s="6" t="s">
        <v>130</v>
      </c>
      <c r="D75" s="8" t="s">
        <v>150</v>
      </c>
      <c r="E75" s="1">
        <v>1</v>
      </c>
      <c r="F75" s="1">
        <v>1</v>
      </c>
      <c r="G75" s="24">
        <v>660000</v>
      </c>
      <c r="H75" s="24">
        <f t="shared" si="35"/>
        <v>125400</v>
      </c>
      <c r="I75" s="24">
        <f t="shared" si="36"/>
        <v>785400</v>
      </c>
      <c r="J75" s="56">
        <v>670000</v>
      </c>
      <c r="K75" s="44">
        <f t="shared" si="41"/>
        <v>127300</v>
      </c>
      <c r="L75" s="44">
        <f t="shared" si="52"/>
        <v>797300</v>
      </c>
      <c r="M75" s="56">
        <v>640000</v>
      </c>
      <c r="N75" s="44">
        <f t="shared" si="42"/>
        <v>121600</v>
      </c>
      <c r="O75" s="44">
        <f t="shared" si="40"/>
        <v>761600</v>
      </c>
      <c r="P75" s="44">
        <v>660000</v>
      </c>
      <c r="Q75" s="44">
        <f t="shared" si="43"/>
        <v>125400</v>
      </c>
      <c r="R75" s="44">
        <f t="shared" si="44"/>
        <v>785400</v>
      </c>
      <c r="S75" s="66">
        <v>316294</v>
      </c>
      <c r="T75" s="65">
        <f t="shared" si="37"/>
        <v>60095.86</v>
      </c>
      <c r="U75" s="65">
        <f t="shared" si="38"/>
        <v>376389.86</v>
      </c>
      <c r="V75" s="30">
        <f t="shared" si="45"/>
        <v>785400</v>
      </c>
      <c r="W75" s="30">
        <f t="shared" si="46"/>
        <v>701217.97199999995</v>
      </c>
      <c r="X75" s="31">
        <f t="shared" si="47"/>
        <v>182046.88642754609</v>
      </c>
      <c r="Y75" s="32">
        <f t="shared" si="48"/>
        <v>0.25961526044222111</v>
      </c>
      <c r="Z75" s="33">
        <f t="shared" si="49"/>
        <v>660000</v>
      </c>
      <c r="AA75" s="34">
        <f t="shared" si="50"/>
        <v>125400</v>
      </c>
      <c r="AB75" s="33">
        <f t="shared" si="51"/>
        <v>785400</v>
      </c>
      <c r="AC75" s="34">
        <f t="shared" si="39"/>
        <v>785400</v>
      </c>
      <c r="AD75" s="35" t="s">
        <v>270</v>
      </c>
    </row>
    <row r="76" spans="1:30" ht="150" x14ac:dyDescent="0.25">
      <c r="A76" s="11">
        <v>62</v>
      </c>
      <c r="B76" s="12" t="s">
        <v>14</v>
      </c>
      <c r="C76" s="6" t="s">
        <v>66</v>
      </c>
      <c r="D76" s="8" t="s">
        <v>150</v>
      </c>
      <c r="E76" s="1">
        <v>2</v>
      </c>
      <c r="F76" s="1">
        <v>1</v>
      </c>
      <c r="G76" s="24">
        <v>1404000</v>
      </c>
      <c r="H76" s="24">
        <f t="shared" si="35"/>
        <v>266760</v>
      </c>
      <c r="I76" s="24">
        <f t="shared" si="36"/>
        <v>1670760</v>
      </c>
      <c r="J76" s="56">
        <v>1450000</v>
      </c>
      <c r="K76" s="44">
        <f t="shared" si="41"/>
        <v>275500</v>
      </c>
      <c r="L76" s="44">
        <f t="shared" si="52"/>
        <v>1725500</v>
      </c>
      <c r="M76" s="56">
        <v>1470000</v>
      </c>
      <c r="N76" s="44">
        <f t="shared" si="42"/>
        <v>279300</v>
      </c>
      <c r="O76" s="44">
        <f t="shared" si="40"/>
        <v>1749300</v>
      </c>
      <c r="P76" s="44">
        <v>1490000</v>
      </c>
      <c r="Q76" s="44">
        <f t="shared" si="43"/>
        <v>283100</v>
      </c>
      <c r="R76" s="44">
        <f t="shared" si="44"/>
        <v>1773100</v>
      </c>
      <c r="S76" s="66"/>
      <c r="T76" s="65"/>
      <c r="U76" s="65"/>
      <c r="V76" s="30">
        <f t="shared" si="45"/>
        <v>1737400</v>
      </c>
      <c r="W76" s="30">
        <f t="shared" si="46"/>
        <v>1729665</v>
      </c>
      <c r="X76" s="31">
        <f t="shared" si="47"/>
        <v>43815.060957011876</v>
      </c>
      <c r="Y76" s="32">
        <f t="shared" si="48"/>
        <v>2.5331530069124298E-2</v>
      </c>
      <c r="Z76" s="33">
        <f t="shared" si="49"/>
        <v>1453500</v>
      </c>
      <c r="AA76" s="34">
        <f t="shared" si="50"/>
        <v>276165</v>
      </c>
      <c r="AB76" s="33">
        <f t="shared" si="51"/>
        <v>1729665</v>
      </c>
      <c r="AC76" s="34">
        <f t="shared" si="39"/>
        <v>3459330</v>
      </c>
      <c r="AD76" s="35" t="s">
        <v>244</v>
      </c>
    </row>
    <row r="77" spans="1:30" x14ac:dyDescent="0.25">
      <c r="A77" s="20"/>
      <c r="B77" s="97" t="s">
        <v>15</v>
      </c>
      <c r="C77" s="99"/>
      <c r="D77" s="18" t="s">
        <v>128</v>
      </c>
      <c r="E77" s="19">
        <v>8</v>
      </c>
      <c r="F77" s="19"/>
      <c r="G77" s="19"/>
      <c r="H77" s="19"/>
      <c r="I77" s="21"/>
      <c r="J77" s="45"/>
      <c r="K77" s="45"/>
      <c r="L77" s="45"/>
      <c r="M77" s="45"/>
      <c r="N77" s="45"/>
      <c r="O77" s="45"/>
      <c r="P77" s="45"/>
      <c r="Q77" s="45"/>
      <c r="R77" s="45"/>
      <c r="S77" s="45"/>
      <c r="T77" s="45"/>
      <c r="U77" s="45"/>
      <c r="V77" s="45"/>
      <c r="W77" s="45"/>
      <c r="X77" s="45"/>
      <c r="Y77" s="45"/>
      <c r="Z77" s="45"/>
      <c r="AA77" s="45"/>
      <c r="AB77" s="45"/>
      <c r="AC77" s="45"/>
      <c r="AD77" s="45"/>
    </row>
    <row r="78" spans="1:30" ht="150" x14ac:dyDescent="0.25">
      <c r="A78" s="11">
        <v>63</v>
      </c>
      <c r="B78" s="12" t="s">
        <v>15</v>
      </c>
      <c r="C78" s="6" t="s">
        <v>65</v>
      </c>
      <c r="D78" s="8" t="s">
        <v>150</v>
      </c>
      <c r="E78" s="1">
        <v>2</v>
      </c>
      <c r="F78" s="1">
        <v>1</v>
      </c>
      <c r="G78" s="24">
        <v>281000</v>
      </c>
      <c r="H78" s="24">
        <f t="shared" ref="H78:H80" si="53">G78*19%</f>
        <v>53390</v>
      </c>
      <c r="I78" s="24">
        <f t="shared" ref="I78:I80" si="54">G78+H78</f>
        <v>334390</v>
      </c>
      <c r="J78" s="56">
        <v>180000</v>
      </c>
      <c r="K78" s="44">
        <f t="shared" si="41"/>
        <v>34200</v>
      </c>
      <c r="L78" s="44">
        <f t="shared" si="52"/>
        <v>214200</v>
      </c>
      <c r="M78" s="56">
        <v>179000</v>
      </c>
      <c r="N78" s="44">
        <f t="shared" si="42"/>
        <v>34010</v>
      </c>
      <c r="O78" s="44">
        <f t="shared" si="40"/>
        <v>213010</v>
      </c>
      <c r="P78" s="44">
        <v>184000</v>
      </c>
      <c r="Q78" s="44">
        <f t="shared" si="43"/>
        <v>34960</v>
      </c>
      <c r="R78" s="44">
        <f t="shared" si="44"/>
        <v>218960</v>
      </c>
      <c r="S78" s="66">
        <v>203332</v>
      </c>
      <c r="T78" s="65">
        <f t="shared" ref="T78:T80" si="55">S78*19%</f>
        <v>38633.08</v>
      </c>
      <c r="U78" s="65">
        <f t="shared" ref="U78:U80" si="56">T78+S78</f>
        <v>241965.08000000002</v>
      </c>
      <c r="V78" s="30">
        <f t="shared" si="45"/>
        <v>218960</v>
      </c>
      <c r="W78" s="30">
        <f t="shared" si="46"/>
        <v>244505.016</v>
      </c>
      <c r="X78" s="31">
        <f t="shared" si="47"/>
        <v>51596.122658599801</v>
      </c>
      <c r="Y78" s="32">
        <f t="shared" si="48"/>
        <v>0.21102275733516976</v>
      </c>
      <c r="Z78" s="33">
        <f t="shared" si="49"/>
        <v>184000</v>
      </c>
      <c r="AA78" s="34">
        <f t="shared" si="50"/>
        <v>34960</v>
      </c>
      <c r="AB78" s="33">
        <f t="shared" si="51"/>
        <v>218960</v>
      </c>
      <c r="AC78" s="34">
        <f>AB78*F78*E78</f>
        <v>437920</v>
      </c>
      <c r="AD78" s="35" t="s">
        <v>270</v>
      </c>
    </row>
    <row r="79" spans="1:30" ht="120" x14ac:dyDescent="0.25">
      <c r="A79" s="11">
        <v>64</v>
      </c>
      <c r="B79" s="12" t="s">
        <v>15</v>
      </c>
      <c r="C79" s="3" t="s">
        <v>64</v>
      </c>
      <c r="D79" s="8" t="s">
        <v>150</v>
      </c>
      <c r="E79" s="1">
        <v>5</v>
      </c>
      <c r="F79" s="1">
        <v>1</v>
      </c>
      <c r="G79" s="24">
        <v>380000</v>
      </c>
      <c r="H79" s="24">
        <f t="shared" si="53"/>
        <v>72200</v>
      </c>
      <c r="I79" s="24">
        <f t="shared" si="54"/>
        <v>452200</v>
      </c>
      <c r="J79" s="56">
        <v>400000</v>
      </c>
      <c r="K79" s="44">
        <f t="shared" si="41"/>
        <v>76000</v>
      </c>
      <c r="L79" s="44">
        <f t="shared" si="52"/>
        <v>476000</v>
      </c>
      <c r="M79" s="56">
        <v>420000</v>
      </c>
      <c r="N79" s="44">
        <f t="shared" si="42"/>
        <v>79800</v>
      </c>
      <c r="O79" s="44">
        <f t="shared" si="40"/>
        <v>499800</v>
      </c>
      <c r="P79" s="44">
        <v>430000</v>
      </c>
      <c r="Q79" s="44">
        <f t="shared" si="43"/>
        <v>81700</v>
      </c>
      <c r="R79" s="44">
        <f t="shared" si="44"/>
        <v>511700</v>
      </c>
      <c r="S79" s="66">
        <v>203332</v>
      </c>
      <c r="T79" s="65">
        <f t="shared" si="55"/>
        <v>38633.08</v>
      </c>
      <c r="U79" s="65">
        <f t="shared" si="56"/>
        <v>241965.08000000002</v>
      </c>
      <c r="V79" s="30">
        <f t="shared" si="45"/>
        <v>476000</v>
      </c>
      <c r="W79" s="30">
        <f t="shared" si="46"/>
        <v>436333.016</v>
      </c>
      <c r="X79" s="31">
        <f t="shared" si="47"/>
        <v>111031.93873963149</v>
      </c>
      <c r="Y79" s="32">
        <f t="shared" si="48"/>
        <v>0.25446604925177491</v>
      </c>
      <c r="Z79" s="33">
        <f t="shared" si="49"/>
        <v>400000</v>
      </c>
      <c r="AA79" s="34">
        <f t="shared" si="50"/>
        <v>76000</v>
      </c>
      <c r="AB79" s="33">
        <f t="shared" si="51"/>
        <v>476000</v>
      </c>
      <c r="AC79" s="34">
        <f>AB79*F79*E79</f>
        <v>2380000</v>
      </c>
      <c r="AD79" s="35" t="s">
        <v>270</v>
      </c>
    </row>
    <row r="80" spans="1:30" ht="150" x14ac:dyDescent="0.25">
      <c r="A80" s="11">
        <v>65</v>
      </c>
      <c r="B80" s="12" t="s">
        <v>15</v>
      </c>
      <c r="C80" s="3" t="s">
        <v>63</v>
      </c>
      <c r="D80" s="8" t="s">
        <v>150</v>
      </c>
      <c r="E80" s="1">
        <v>1</v>
      </c>
      <c r="F80" s="1">
        <v>1</v>
      </c>
      <c r="G80" s="24">
        <v>420000</v>
      </c>
      <c r="H80" s="24">
        <f t="shared" si="53"/>
        <v>79800</v>
      </c>
      <c r="I80" s="24">
        <f t="shared" si="54"/>
        <v>499800</v>
      </c>
      <c r="J80" s="56">
        <v>450000</v>
      </c>
      <c r="K80" s="44">
        <f t="shared" si="41"/>
        <v>85500</v>
      </c>
      <c r="L80" s="44">
        <f t="shared" si="52"/>
        <v>535500</v>
      </c>
      <c r="M80" s="56">
        <v>460000</v>
      </c>
      <c r="N80" s="44">
        <f t="shared" si="42"/>
        <v>87400</v>
      </c>
      <c r="O80" s="44">
        <f t="shared" si="40"/>
        <v>547400</v>
      </c>
      <c r="P80" s="44">
        <v>480000</v>
      </c>
      <c r="Q80" s="44">
        <f t="shared" si="43"/>
        <v>91200</v>
      </c>
      <c r="R80" s="44">
        <f t="shared" si="44"/>
        <v>571200</v>
      </c>
      <c r="S80" s="66">
        <v>203332</v>
      </c>
      <c r="T80" s="65">
        <f t="shared" si="55"/>
        <v>38633.08</v>
      </c>
      <c r="U80" s="65">
        <f t="shared" si="56"/>
        <v>241965.08000000002</v>
      </c>
      <c r="V80" s="30">
        <f t="shared" si="45"/>
        <v>535500</v>
      </c>
      <c r="W80" s="30">
        <f t="shared" si="46"/>
        <v>479173.016</v>
      </c>
      <c r="X80" s="31">
        <f t="shared" si="47"/>
        <v>135083.02412472587</v>
      </c>
      <c r="Y80" s="32">
        <f t="shared" si="48"/>
        <v>0.28190866266293646</v>
      </c>
      <c r="Z80" s="33">
        <f t="shared" si="49"/>
        <v>450000</v>
      </c>
      <c r="AA80" s="34">
        <f t="shared" si="50"/>
        <v>85500</v>
      </c>
      <c r="AB80" s="33">
        <f t="shared" si="51"/>
        <v>535500</v>
      </c>
      <c r="AC80" s="34">
        <f>AB80*F80*E80</f>
        <v>535500</v>
      </c>
      <c r="AD80" s="35" t="s">
        <v>270</v>
      </c>
    </row>
    <row r="81" spans="1:30" x14ac:dyDescent="0.25">
      <c r="A81" s="17"/>
      <c r="B81" s="97" t="s">
        <v>16</v>
      </c>
      <c r="C81" s="97"/>
      <c r="D81" s="18" t="s">
        <v>128</v>
      </c>
      <c r="E81" s="19">
        <v>12</v>
      </c>
      <c r="F81" s="19"/>
      <c r="G81" s="19"/>
      <c r="H81" s="19"/>
      <c r="I81" s="21"/>
      <c r="J81" s="45"/>
      <c r="K81" s="45"/>
      <c r="L81" s="45"/>
      <c r="M81" s="45"/>
      <c r="N81" s="45"/>
      <c r="O81" s="45"/>
      <c r="P81" s="45"/>
      <c r="Q81" s="45"/>
      <c r="R81" s="45"/>
      <c r="S81" s="45"/>
      <c r="T81" s="45"/>
      <c r="U81" s="45"/>
      <c r="V81" s="45"/>
      <c r="W81" s="45"/>
      <c r="X81" s="45"/>
      <c r="Y81" s="45"/>
      <c r="Z81" s="45"/>
      <c r="AA81" s="45"/>
      <c r="AB81" s="45"/>
      <c r="AC81" s="45"/>
      <c r="AD81" s="45"/>
    </row>
    <row r="82" spans="1:30" ht="90" x14ac:dyDescent="0.25">
      <c r="A82" s="11">
        <v>66</v>
      </c>
      <c r="B82" s="12" t="s">
        <v>16</v>
      </c>
      <c r="C82" s="6" t="s">
        <v>61</v>
      </c>
      <c r="D82" s="8" t="s">
        <v>150</v>
      </c>
      <c r="E82" s="1">
        <v>9</v>
      </c>
      <c r="F82" s="1">
        <v>1</v>
      </c>
      <c r="G82" s="24">
        <v>351000</v>
      </c>
      <c r="H82" s="24">
        <f t="shared" ref="H82:H83" si="57">G82*19%</f>
        <v>66690</v>
      </c>
      <c r="I82" s="24">
        <f t="shared" ref="I82:I83" si="58">G82+H82</f>
        <v>417690</v>
      </c>
      <c r="J82" s="56">
        <v>420000</v>
      </c>
      <c r="K82" s="44">
        <f t="shared" si="41"/>
        <v>79800</v>
      </c>
      <c r="L82" s="44">
        <f t="shared" si="52"/>
        <v>499800</v>
      </c>
      <c r="M82" s="56">
        <v>435000</v>
      </c>
      <c r="N82" s="44">
        <f t="shared" si="42"/>
        <v>82650</v>
      </c>
      <c r="O82" s="44">
        <f t="shared" si="40"/>
        <v>517650</v>
      </c>
      <c r="P82" s="44">
        <v>450000</v>
      </c>
      <c r="Q82" s="44">
        <f t="shared" si="43"/>
        <v>85500</v>
      </c>
      <c r="R82" s="44">
        <f t="shared" si="44"/>
        <v>535500</v>
      </c>
      <c r="S82" s="66"/>
      <c r="T82" s="65"/>
      <c r="U82" s="65"/>
      <c r="V82" s="30">
        <f t="shared" si="45"/>
        <v>508725</v>
      </c>
      <c r="W82" s="30">
        <f t="shared" si="46"/>
        <v>492660</v>
      </c>
      <c r="X82" s="31">
        <f t="shared" si="47"/>
        <v>52061.64999306111</v>
      </c>
      <c r="Y82" s="32">
        <f t="shared" si="48"/>
        <v>0.10567460316051863</v>
      </c>
      <c r="Z82" s="33">
        <f t="shared" si="49"/>
        <v>414000</v>
      </c>
      <c r="AA82" s="34">
        <f t="shared" si="50"/>
        <v>78660</v>
      </c>
      <c r="AB82" s="33">
        <f t="shared" si="51"/>
        <v>492660</v>
      </c>
      <c r="AC82" s="34">
        <f>AB82*F82*E82</f>
        <v>4433940</v>
      </c>
      <c r="AD82" s="35" t="s">
        <v>244</v>
      </c>
    </row>
    <row r="83" spans="1:30" ht="135" x14ac:dyDescent="0.25">
      <c r="A83" s="11">
        <v>67</v>
      </c>
      <c r="B83" s="12" t="s">
        <v>16</v>
      </c>
      <c r="C83" s="6" t="s">
        <v>62</v>
      </c>
      <c r="D83" s="8" t="s">
        <v>150</v>
      </c>
      <c r="E83" s="1">
        <v>3</v>
      </c>
      <c r="F83" s="1">
        <v>1</v>
      </c>
      <c r="G83" s="24">
        <v>203000</v>
      </c>
      <c r="H83" s="24">
        <f t="shared" si="57"/>
        <v>38570</v>
      </c>
      <c r="I83" s="24">
        <f t="shared" si="58"/>
        <v>241570</v>
      </c>
      <c r="J83" s="56">
        <v>160000</v>
      </c>
      <c r="K83" s="44">
        <f t="shared" si="41"/>
        <v>30400</v>
      </c>
      <c r="L83" s="44">
        <f t="shared" si="52"/>
        <v>190400</v>
      </c>
      <c r="M83" s="56">
        <v>159000</v>
      </c>
      <c r="N83" s="44">
        <f t="shared" si="42"/>
        <v>30210</v>
      </c>
      <c r="O83" s="44">
        <f t="shared" si="40"/>
        <v>189210</v>
      </c>
      <c r="P83" s="44">
        <v>164000</v>
      </c>
      <c r="Q83" s="44">
        <f t="shared" si="43"/>
        <v>31160</v>
      </c>
      <c r="R83" s="44">
        <f t="shared" si="44"/>
        <v>195160</v>
      </c>
      <c r="S83" s="66"/>
      <c r="T83" s="65"/>
      <c r="U83" s="65"/>
      <c r="V83" s="30">
        <f t="shared" si="45"/>
        <v>192780</v>
      </c>
      <c r="W83" s="30">
        <f t="shared" si="46"/>
        <v>204085</v>
      </c>
      <c r="X83" s="31">
        <f t="shared" si="47"/>
        <v>25121.874266596165</v>
      </c>
      <c r="Y83" s="32">
        <f t="shared" si="48"/>
        <v>0.12309515283629942</v>
      </c>
      <c r="Z83" s="33">
        <f t="shared" si="49"/>
        <v>171500</v>
      </c>
      <c r="AA83" s="34">
        <f t="shared" si="50"/>
        <v>32585</v>
      </c>
      <c r="AB83" s="33">
        <f t="shared" si="51"/>
        <v>204085</v>
      </c>
      <c r="AC83" s="34">
        <f>AB83*F83*E83</f>
        <v>612255</v>
      </c>
      <c r="AD83" s="35" t="s">
        <v>244</v>
      </c>
    </row>
    <row r="84" spans="1:30" x14ac:dyDescent="0.25">
      <c r="A84" s="17"/>
      <c r="B84" s="97" t="s">
        <v>149</v>
      </c>
      <c r="C84" s="97"/>
      <c r="D84" s="18" t="s">
        <v>128</v>
      </c>
      <c r="E84" s="19">
        <v>2</v>
      </c>
      <c r="F84" s="19"/>
      <c r="G84" s="19"/>
      <c r="H84" s="19"/>
      <c r="I84" s="21"/>
      <c r="J84" s="45"/>
      <c r="K84" s="45"/>
      <c r="L84" s="45"/>
      <c r="M84" s="45"/>
      <c r="N84" s="45"/>
      <c r="O84" s="45"/>
      <c r="P84" s="45"/>
      <c r="Q84" s="45"/>
      <c r="R84" s="45"/>
      <c r="S84" s="45"/>
      <c r="T84" s="45"/>
      <c r="U84" s="45"/>
      <c r="V84" s="45"/>
      <c r="W84" s="45"/>
      <c r="X84" s="45"/>
      <c r="Y84" s="45"/>
      <c r="Z84" s="45"/>
      <c r="AA84" s="45"/>
      <c r="AB84" s="45"/>
      <c r="AC84" s="45"/>
      <c r="AD84" s="45"/>
    </row>
    <row r="85" spans="1:30" ht="315" x14ac:dyDescent="0.25">
      <c r="A85" s="11">
        <v>68</v>
      </c>
      <c r="B85" s="4" t="s">
        <v>40</v>
      </c>
      <c r="C85" s="2" t="s">
        <v>60</v>
      </c>
      <c r="D85" s="8" t="s">
        <v>150</v>
      </c>
      <c r="E85" s="1">
        <v>2</v>
      </c>
      <c r="F85" s="1">
        <v>1</v>
      </c>
      <c r="G85" s="24">
        <v>1200000</v>
      </c>
      <c r="H85" s="24">
        <f t="shared" ref="H85" si="59">G85*19%</f>
        <v>228000</v>
      </c>
      <c r="I85" s="24">
        <f t="shared" ref="I85" si="60">G85+H85</f>
        <v>1428000</v>
      </c>
      <c r="J85" s="56">
        <v>1150000</v>
      </c>
      <c r="K85" s="44">
        <f t="shared" si="41"/>
        <v>218500</v>
      </c>
      <c r="L85" s="44">
        <f t="shared" si="52"/>
        <v>1368500</v>
      </c>
      <c r="M85" s="56">
        <v>1180000</v>
      </c>
      <c r="N85" s="44">
        <f t="shared" si="42"/>
        <v>224200</v>
      </c>
      <c r="O85" s="44">
        <f t="shared" si="40"/>
        <v>1404200</v>
      </c>
      <c r="P85" s="44">
        <v>1210000</v>
      </c>
      <c r="Q85" s="44">
        <f t="shared" si="43"/>
        <v>229900</v>
      </c>
      <c r="R85" s="44">
        <f t="shared" si="44"/>
        <v>1439900</v>
      </c>
      <c r="S85" s="66"/>
      <c r="T85" s="65"/>
      <c r="U85" s="65"/>
      <c r="V85" s="30">
        <f t="shared" si="45"/>
        <v>1416100</v>
      </c>
      <c r="W85" s="30">
        <f t="shared" si="46"/>
        <v>1410150</v>
      </c>
      <c r="X85" s="31">
        <f t="shared" si="47"/>
        <v>31484.44060166863</v>
      </c>
      <c r="Y85" s="32">
        <f t="shared" si="48"/>
        <v>2.2327015283245492E-2</v>
      </c>
      <c r="Z85" s="33">
        <f t="shared" si="49"/>
        <v>1185000</v>
      </c>
      <c r="AA85" s="34">
        <f t="shared" si="50"/>
        <v>225150</v>
      </c>
      <c r="AB85" s="33">
        <f t="shared" si="51"/>
        <v>1410150</v>
      </c>
      <c r="AC85" s="34">
        <f>AB85*F85*E85</f>
        <v>2820300</v>
      </c>
      <c r="AD85" s="35" t="s">
        <v>244</v>
      </c>
    </row>
    <row r="86" spans="1:30" x14ac:dyDescent="0.25">
      <c r="A86" s="17"/>
      <c r="B86" s="97" t="s">
        <v>17</v>
      </c>
      <c r="C86" s="99"/>
      <c r="D86" s="18" t="s">
        <v>128</v>
      </c>
      <c r="E86" s="19">
        <v>2</v>
      </c>
      <c r="F86" s="19"/>
      <c r="G86" s="19"/>
      <c r="H86" s="19"/>
      <c r="I86" s="21"/>
      <c r="J86" s="45"/>
      <c r="K86" s="45"/>
      <c r="L86" s="45"/>
      <c r="M86" s="45"/>
      <c r="N86" s="45"/>
      <c r="O86" s="45"/>
      <c r="P86" s="45"/>
      <c r="Q86" s="45"/>
      <c r="R86" s="45"/>
      <c r="S86" s="45"/>
      <c r="T86" s="45"/>
      <c r="U86" s="45"/>
      <c r="V86" s="45"/>
      <c r="W86" s="45"/>
      <c r="X86" s="45"/>
      <c r="Y86" s="45"/>
      <c r="Z86" s="45"/>
      <c r="AA86" s="45"/>
      <c r="AB86" s="45"/>
      <c r="AC86" s="45"/>
      <c r="AD86" s="45"/>
    </row>
    <row r="87" spans="1:30" ht="165" x14ac:dyDescent="0.25">
      <c r="A87" s="11">
        <v>69</v>
      </c>
      <c r="B87" s="57" t="s">
        <v>17</v>
      </c>
      <c r="C87" s="59" t="s">
        <v>59</v>
      </c>
      <c r="D87" s="8" t="s">
        <v>150</v>
      </c>
      <c r="E87" s="1">
        <v>1</v>
      </c>
      <c r="F87" s="1">
        <v>1</v>
      </c>
      <c r="G87" s="24">
        <v>1300000</v>
      </c>
      <c r="H87" s="24">
        <f t="shared" ref="H87:H88" si="61">G87*19%</f>
        <v>247000</v>
      </c>
      <c r="I87" s="24">
        <f t="shared" ref="I87:I88" si="62">G87+H87</f>
        <v>1547000</v>
      </c>
      <c r="J87" s="56">
        <v>1320000</v>
      </c>
      <c r="K87" s="44">
        <f t="shared" si="41"/>
        <v>250800</v>
      </c>
      <c r="L87" s="44">
        <f t="shared" si="52"/>
        <v>1570800</v>
      </c>
      <c r="M87" s="56">
        <v>1190000</v>
      </c>
      <c r="N87" s="44">
        <f t="shared" si="42"/>
        <v>226100</v>
      </c>
      <c r="O87" s="44">
        <f t="shared" si="40"/>
        <v>1416100</v>
      </c>
      <c r="P87" s="44">
        <v>1350000</v>
      </c>
      <c r="Q87" s="44">
        <f t="shared" si="43"/>
        <v>256500</v>
      </c>
      <c r="R87" s="44">
        <f t="shared" si="44"/>
        <v>1606500</v>
      </c>
      <c r="S87" s="66"/>
      <c r="T87" s="65"/>
      <c r="U87" s="65"/>
      <c r="V87" s="30">
        <f t="shared" si="45"/>
        <v>1558900</v>
      </c>
      <c r="W87" s="30">
        <f t="shared" si="46"/>
        <v>1535100</v>
      </c>
      <c r="X87" s="31">
        <f t="shared" si="47"/>
        <v>83016.183161276858</v>
      </c>
      <c r="Y87" s="32">
        <f t="shared" si="48"/>
        <v>5.4078680972755429E-2</v>
      </c>
      <c r="Z87" s="33">
        <f t="shared" si="49"/>
        <v>1290000</v>
      </c>
      <c r="AA87" s="34">
        <f t="shared" si="50"/>
        <v>245100</v>
      </c>
      <c r="AB87" s="33">
        <f t="shared" si="51"/>
        <v>1535100</v>
      </c>
      <c r="AC87" s="34">
        <f>AB87*F87*E87</f>
        <v>1535100</v>
      </c>
      <c r="AD87" s="35" t="s">
        <v>244</v>
      </c>
    </row>
    <row r="88" spans="1:30" ht="165" x14ac:dyDescent="0.25">
      <c r="A88" s="11">
        <v>70</v>
      </c>
      <c r="B88" s="57" t="s">
        <v>17</v>
      </c>
      <c r="C88" s="59" t="s">
        <v>58</v>
      </c>
      <c r="D88" s="8" t="s">
        <v>150</v>
      </c>
      <c r="E88" s="1">
        <v>1</v>
      </c>
      <c r="F88" s="1">
        <v>1</v>
      </c>
      <c r="G88" s="24">
        <v>1350000</v>
      </c>
      <c r="H88" s="24">
        <f t="shared" si="61"/>
        <v>256500</v>
      </c>
      <c r="I88" s="24">
        <f t="shared" si="62"/>
        <v>1606500</v>
      </c>
      <c r="J88" s="56">
        <v>1360000</v>
      </c>
      <c r="K88" s="44">
        <f t="shared" si="41"/>
        <v>258400</v>
      </c>
      <c r="L88" s="44">
        <f t="shared" si="52"/>
        <v>1618400</v>
      </c>
      <c r="M88" s="56">
        <v>1330000</v>
      </c>
      <c r="N88" s="44">
        <f t="shared" si="42"/>
        <v>252700</v>
      </c>
      <c r="O88" s="44">
        <f t="shared" si="40"/>
        <v>1582700</v>
      </c>
      <c r="P88" s="44">
        <v>1350000</v>
      </c>
      <c r="Q88" s="44">
        <f t="shared" si="43"/>
        <v>256500</v>
      </c>
      <c r="R88" s="44">
        <f t="shared" si="44"/>
        <v>1606500</v>
      </c>
      <c r="S88" s="66"/>
      <c r="T88" s="65"/>
      <c r="U88" s="65"/>
      <c r="V88" s="30">
        <f t="shared" si="45"/>
        <v>1606500</v>
      </c>
      <c r="W88" s="30">
        <f t="shared" si="46"/>
        <v>1603525</v>
      </c>
      <c r="X88" s="31">
        <f t="shared" si="47"/>
        <v>14973.838296620321</v>
      </c>
      <c r="Y88" s="32">
        <f t="shared" si="48"/>
        <v>9.3380759867294372E-3</v>
      </c>
      <c r="Z88" s="33">
        <f t="shared" si="49"/>
        <v>1347500</v>
      </c>
      <c r="AA88" s="34">
        <f t="shared" si="50"/>
        <v>256025</v>
      </c>
      <c r="AB88" s="33">
        <f t="shared" si="51"/>
        <v>1603525</v>
      </c>
      <c r="AC88" s="34">
        <f>AB88*F88*E88</f>
        <v>1603525</v>
      </c>
      <c r="AD88" s="35" t="s">
        <v>244</v>
      </c>
    </row>
    <row r="89" spans="1:30" x14ac:dyDescent="0.25">
      <c r="A89" s="17"/>
      <c r="B89" s="97" t="s">
        <v>18</v>
      </c>
      <c r="C89" s="99"/>
      <c r="D89" s="18" t="s">
        <v>128</v>
      </c>
      <c r="E89" s="19">
        <v>1</v>
      </c>
      <c r="F89" s="19"/>
      <c r="G89" s="19"/>
      <c r="H89" s="19"/>
      <c r="I89" s="21"/>
      <c r="J89" s="45"/>
      <c r="K89" s="45"/>
      <c r="L89" s="45"/>
      <c r="M89" s="45"/>
      <c r="N89" s="45"/>
      <c r="O89" s="45"/>
      <c r="P89" s="45"/>
      <c r="Q89" s="45"/>
      <c r="R89" s="45"/>
      <c r="S89" s="45"/>
      <c r="T89" s="45"/>
      <c r="U89" s="45"/>
      <c r="V89" s="45"/>
      <c r="W89" s="45"/>
      <c r="X89" s="45"/>
      <c r="Y89" s="45"/>
      <c r="Z89" s="45"/>
      <c r="AA89" s="45"/>
      <c r="AB89" s="45"/>
      <c r="AC89" s="45"/>
      <c r="AD89" s="45"/>
    </row>
    <row r="90" spans="1:30" ht="120" x14ac:dyDescent="0.25">
      <c r="A90" s="11">
        <v>71</v>
      </c>
      <c r="B90" s="57" t="s">
        <v>18</v>
      </c>
      <c r="C90" s="59" t="s">
        <v>54</v>
      </c>
      <c r="D90" s="8" t="s">
        <v>150</v>
      </c>
      <c r="E90" s="1">
        <v>1</v>
      </c>
      <c r="F90" s="1">
        <v>1</v>
      </c>
      <c r="G90" s="24">
        <v>490000</v>
      </c>
      <c r="H90" s="24">
        <f t="shared" ref="H90" si="63">G90*19%</f>
        <v>93100</v>
      </c>
      <c r="I90" s="24">
        <f t="shared" ref="I90" si="64">G90+H90</f>
        <v>583100</v>
      </c>
      <c r="J90" s="56">
        <v>505000</v>
      </c>
      <c r="K90" s="44">
        <f t="shared" si="41"/>
        <v>95950</v>
      </c>
      <c r="L90" s="44">
        <f t="shared" si="52"/>
        <v>600950</v>
      </c>
      <c r="M90" s="56">
        <v>485000</v>
      </c>
      <c r="N90" s="44">
        <f t="shared" si="42"/>
        <v>92150</v>
      </c>
      <c r="O90" s="44">
        <f t="shared" si="40"/>
        <v>577150</v>
      </c>
      <c r="P90" s="44">
        <v>498000</v>
      </c>
      <c r="Q90" s="44">
        <f t="shared" si="43"/>
        <v>94620</v>
      </c>
      <c r="R90" s="44">
        <f t="shared" si="44"/>
        <v>592620</v>
      </c>
      <c r="S90" s="66"/>
      <c r="T90" s="65"/>
      <c r="U90" s="65"/>
      <c r="V90" s="30">
        <f t="shared" si="45"/>
        <v>587860</v>
      </c>
      <c r="W90" s="30">
        <f t="shared" si="46"/>
        <v>588455</v>
      </c>
      <c r="X90" s="31">
        <f t="shared" si="47"/>
        <v>10487.314559345814</v>
      </c>
      <c r="Y90" s="32">
        <f t="shared" si="48"/>
        <v>1.78217783166866E-2</v>
      </c>
      <c r="Z90" s="33">
        <f t="shared" si="49"/>
        <v>494500</v>
      </c>
      <c r="AA90" s="34">
        <f t="shared" si="50"/>
        <v>93955</v>
      </c>
      <c r="AB90" s="33">
        <f t="shared" si="51"/>
        <v>588455</v>
      </c>
      <c r="AC90" s="34">
        <f>AB90*F90*E90</f>
        <v>588455</v>
      </c>
      <c r="AD90" s="35" t="s">
        <v>244</v>
      </c>
    </row>
    <row r="91" spans="1:30" x14ac:dyDescent="0.25">
      <c r="A91" s="17"/>
      <c r="B91" s="97" t="s">
        <v>19</v>
      </c>
      <c r="C91" s="99"/>
      <c r="D91" s="18" t="s">
        <v>128</v>
      </c>
      <c r="E91" s="19">
        <v>13</v>
      </c>
      <c r="F91" s="19"/>
      <c r="G91" s="19"/>
      <c r="H91" s="19"/>
      <c r="I91" s="21"/>
      <c r="J91" s="45"/>
      <c r="K91" s="45"/>
      <c r="L91" s="45"/>
      <c r="M91" s="45"/>
      <c r="N91" s="45"/>
      <c r="O91" s="45"/>
      <c r="P91" s="45"/>
      <c r="Q91" s="45"/>
      <c r="R91" s="45"/>
      <c r="S91" s="45"/>
      <c r="T91" s="45"/>
      <c r="U91" s="45"/>
      <c r="V91" s="45"/>
      <c r="W91" s="45"/>
      <c r="X91" s="45"/>
      <c r="Y91" s="45"/>
      <c r="Z91" s="45"/>
      <c r="AA91" s="45"/>
      <c r="AB91" s="45"/>
      <c r="AC91" s="45"/>
      <c r="AD91" s="45"/>
    </row>
    <row r="92" spans="1:30" ht="150" x14ac:dyDescent="0.25">
      <c r="A92" s="11">
        <v>72</v>
      </c>
      <c r="B92" s="57" t="s">
        <v>19</v>
      </c>
      <c r="C92" s="59" t="s">
        <v>53</v>
      </c>
      <c r="D92" s="8" t="s">
        <v>150</v>
      </c>
      <c r="E92" s="1">
        <v>1</v>
      </c>
      <c r="F92" s="1">
        <v>1</v>
      </c>
      <c r="G92" s="24">
        <v>273000</v>
      </c>
      <c r="H92" s="24">
        <f t="shared" ref="H92:H104" si="65">G92*19%</f>
        <v>51870</v>
      </c>
      <c r="I92" s="24">
        <f t="shared" ref="I92:I104" si="66">G92+H92</f>
        <v>324870</v>
      </c>
      <c r="J92" s="56">
        <v>170000</v>
      </c>
      <c r="K92" s="44">
        <f t="shared" si="41"/>
        <v>32300</v>
      </c>
      <c r="L92" s="44">
        <f t="shared" si="52"/>
        <v>202300</v>
      </c>
      <c r="M92" s="56">
        <v>169000</v>
      </c>
      <c r="N92" s="44">
        <f t="shared" si="42"/>
        <v>32110</v>
      </c>
      <c r="O92" s="44">
        <f t="shared" si="40"/>
        <v>201110</v>
      </c>
      <c r="P92" s="44">
        <v>174000</v>
      </c>
      <c r="Q92" s="44">
        <f t="shared" si="43"/>
        <v>33060</v>
      </c>
      <c r="R92" s="44">
        <f t="shared" si="44"/>
        <v>207060</v>
      </c>
      <c r="S92" s="66">
        <v>125127</v>
      </c>
      <c r="T92" s="65">
        <f t="shared" ref="T92:T102" si="67">S92*19%</f>
        <v>23774.13</v>
      </c>
      <c r="U92" s="65">
        <f t="shared" ref="U92:U102" si="68">T92+S92</f>
        <v>148901.13</v>
      </c>
      <c r="V92" s="30">
        <f t="shared" si="45"/>
        <v>202300</v>
      </c>
      <c r="W92" s="30">
        <f t="shared" si="46"/>
        <v>216848.22599999997</v>
      </c>
      <c r="X92" s="31">
        <f t="shared" si="47"/>
        <v>64885.7910457705</v>
      </c>
      <c r="Y92" s="32">
        <f t="shared" si="48"/>
        <v>0.29922214372079076</v>
      </c>
      <c r="Z92" s="33">
        <f t="shared" si="49"/>
        <v>170000</v>
      </c>
      <c r="AA92" s="34">
        <f t="shared" si="50"/>
        <v>32300</v>
      </c>
      <c r="AB92" s="33">
        <f t="shared" si="51"/>
        <v>202300</v>
      </c>
      <c r="AC92" s="34">
        <f t="shared" ref="AC92:AC104" si="69">AB92*F92*E92</f>
        <v>202300</v>
      </c>
      <c r="AD92" s="35" t="s">
        <v>270</v>
      </c>
    </row>
    <row r="93" spans="1:30" ht="150" x14ac:dyDescent="0.25">
      <c r="A93" s="11">
        <v>73</v>
      </c>
      <c r="B93" s="57" t="s">
        <v>19</v>
      </c>
      <c r="C93" s="59" t="s">
        <v>52</v>
      </c>
      <c r="D93" s="8" t="s">
        <v>150</v>
      </c>
      <c r="E93" s="1">
        <v>1</v>
      </c>
      <c r="F93" s="1">
        <v>1</v>
      </c>
      <c r="G93" s="24">
        <v>273000</v>
      </c>
      <c r="H93" s="24">
        <f t="shared" si="65"/>
        <v>51870</v>
      </c>
      <c r="I93" s="24">
        <f t="shared" si="66"/>
        <v>324870</v>
      </c>
      <c r="J93" s="56">
        <v>175000</v>
      </c>
      <c r="K93" s="44">
        <f t="shared" si="41"/>
        <v>33250</v>
      </c>
      <c r="L93" s="44">
        <f t="shared" si="52"/>
        <v>208250</v>
      </c>
      <c r="M93" s="56">
        <v>174000</v>
      </c>
      <c r="N93" s="44">
        <f t="shared" si="42"/>
        <v>33060</v>
      </c>
      <c r="O93" s="44">
        <f t="shared" si="40"/>
        <v>207060</v>
      </c>
      <c r="P93" s="44">
        <v>179000</v>
      </c>
      <c r="Q93" s="44">
        <f t="shared" si="43"/>
        <v>34010</v>
      </c>
      <c r="R93" s="44">
        <f t="shared" si="44"/>
        <v>213010</v>
      </c>
      <c r="S93" s="66">
        <v>125127</v>
      </c>
      <c r="T93" s="65">
        <f t="shared" si="67"/>
        <v>23774.13</v>
      </c>
      <c r="U93" s="65">
        <f t="shared" si="68"/>
        <v>148901.13</v>
      </c>
      <c r="V93" s="30">
        <f t="shared" si="45"/>
        <v>208250</v>
      </c>
      <c r="W93" s="30">
        <f t="shared" si="46"/>
        <v>220418.22599999997</v>
      </c>
      <c r="X93" s="31">
        <f t="shared" si="47"/>
        <v>64043.457609543446</v>
      </c>
      <c r="Y93" s="32">
        <f t="shared" si="48"/>
        <v>0.29055427389903526</v>
      </c>
      <c r="Z93" s="33">
        <f t="shared" si="49"/>
        <v>175000</v>
      </c>
      <c r="AA93" s="34">
        <f t="shared" si="50"/>
        <v>33250</v>
      </c>
      <c r="AB93" s="33">
        <f t="shared" si="51"/>
        <v>208250</v>
      </c>
      <c r="AC93" s="34">
        <f t="shared" si="69"/>
        <v>208250</v>
      </c>
      <c r="AD93" s="35" t="s">
        <v>270</v>
      </c>
    </row>
    <row r="94" spans="1:30" ht="150" x14ac:dyDescent="0.25">
      <c r="A94" s="11">
        <v>74</v>
      </c>
      <c r="B94" s="57" t="s">
        <v>19</v>
      </c>
      <c r="C94" s="59" t="s">
        <v>51</v>
      </c>
      <c r="D94" s="8" t="s">
        <v>150</v>
      </c>
      <c r="E94" s="1">
        <v>1</v>
      </c>
      <c r="F94" s="1">
        <v>1</v>
      </c>
      <c r="G94" s="24">
        <v>273000</v>
      </c>
      <c r="H94" s="24">
        <f t="shared" si="65"/>
        <v>51870</v>
      </c>
      <c r="I94" s="24">
        <f t="shared" si="66"/>
        <v>324870</v>
      </c>
      <c r="J94" s="56">
        <v>180000</v>
      </c>
      <c r="K94" s="44">
        <f t="shared" si="41"/>
        <v>34200</v>
      </c>
      <c r="L94" s="44">
        <f t="shared" si="52"/>
        <v>214200</v>
      </c>
      <c r="M94" s="56">
        <v>179000</v>
      </c>
      <c r="N94" s="44">
        <f t="shared" si="42"/>
        <v>34010</v>
      </c>
      <c r="O94" s="44">
        <f t="shared" si="40"/>
        <v>213010</v>
      </c>
      <c r="P94" s="44">
        <v>184000</v>
      </c>
      <c r="Q94" s="44">
        <f t="shared" si="43"/>
        <v>34960</v>
      </c>
      <c r="R94" s="44">
        <f t="shared" si="44"/>
        <v>218960</v>
      </c>
      <c r="S94" s="66">
        <v>125127</v>
      </c>
      <c r="T94" s="65">
        <f t="shared" si="67"/>
        <v>23774.13</v>
      </c>
      <c r="U94" s="65">
        <f t="shared" si="68"/>
        <v>148901.13</v>
      </c>
      <c r="V94" s="30">
        <f t="shared" si="45"/>
        <v>214200</v>
      </c>
      <c r="W94" s="30">
        <f t="shared" si="46"/>
        <v>223988.22599999997</v>
      </c>
      <c r="X94" s="31">
        <f t="shared" si="47"/>
        <v>63357.750477233589</v>
      </c>
      <c r="Y94" s="32">
        <f t="shared" si="48"/>
        <v>0.28286196827700039</v>
      </c>
      <c r="Z94" s="33">
        <f t="shared" si="49"/>
        <v>180000</v>
      </c>
      <c r="AA94" s="34">
        <f t="shared" si="50"/>
        <v>34200</v>
      </c>
      <c r="AB94" s="33">
        <f t="shared" si="51"/>
        <v>214200</v>
      </c>
      <c r="AC94" s="34">
        <f t="shared" si="69"/>
        <v>214200</v>
      </c>
      <c r="AD94" s="35" t="s">
        <v>270</v>
      </c>
    </row>
    <row r="95" spans="1:30" ht="165" x14ac:dyDescent="0.25">
      <c r="A95" s="11">
        <v>75</v>
      </c>
      <c r="B95" s="57" t="s">
        <v>19</v>
      </c>
      <c r="C95" s="59" t="s">
        <v>50</v>
      </c>
      <c r="D95" s="8" t="s">
        <v>150</v>
      </c>
      <c r="E95" s="1">
        <v>1</v>
      </c>
      <c r="F95" s="1">
        <v>1</v>
      </c>
      <c r="G95" s="24">
        <v>273000</v>
      </c>
      <c r="H95" s="24">
        <f t="shared" si="65"/>
        <v>51870</v>
      </c>
      <c r="I95" s="24">
        <f t="shared" si="66"/>
        <v>324870</v>
      </c>
      <c r="J95" s="56">
        <v>300000</v>
      </c>
      <c r="K95" s="44">
        <f t="shared" si="41"/>
        <v>57000</v>
      </c>
      <c r="L95" s="44">
        <f t="shared" si="52"/>
        <v>357000</v>
      </c>
      <c r="M95" s="56">
        <v>298000</v>
      </c>
      <c r="N95" s="44">
        <f t="shared" si="42"/>
        <v>56620</v>
      </c>
      <c r="O95" s="44">
        <f t="shared" si="40"/>
        <v>354620</v>
      </c>
      <c r="P95" s="44">
        <v>310000</v>
      </c>
      <c r="Q95" s="44">
        <f t="shared" si="43"/>
        <v>58900</v>
      </c>
      <c r="R95" s="44">
        <f t="shared" si="44"/>
        <v>368900</v>
      </c>
      <c r="S95" s="66">
        <v>125127</v>
      </c>
      <c r="T95" s="65">
        <f t="shared" si="67"/>
        <v>23774.13</v>
      </c>
      <c r="U95" s="65">
        <f t="shared" si="68"/>
        <v>148901.13</v>
      </c>
      <c r="V95" s="30">
        <f t="shared" si="45"/>
        <v>354620</v>
      </c>
      <c r="W95" s="30">
        <f t="shared" si="46"/>
        <v>310858.22599999997</v>
      </c>
      <c r="X95" s="31">
        <f t="shared" si="47"/>
        <v>91977.489713436938</v>
      </c>
      <c r="Y95" s="32">
        <f t="shared" si="48"/>
        <v>0.29588243778190043</v>
      </c>
      <c r="Z95" s="33">
        <f t="shared" si="49"/>
        <v>298000</v>
      </c>
      <c r="AA95" s="34">
        <f t="shared" si="50"/>
        <v>56620</v>
      </c>
      <c r="AB95" s="33">
        <f t="shared" si="51"/>
        <v>354620</v>
      </c>
      <c r="AC95" s="34">
        <f t="shared" si="69"/>
        <v>354620</v>
      </c>
      <c r="AD95" s="35" t="s">
        <v>270</v>
      </c>
    </row>
    <row r="96" spans="1:30" ht="165" x14ac:dyDescent="0.25">
      <c r="A96" s="11">
        <v>76</v>
      </c>
      <c r="B96" s="57" t="s">
        <v>19</v>
      </c>
      <c r="C96" s="59" t="s">
        <v>49</v>
      </c>
      <c r="D96" s="8" t="s">
        <v>150</v>
      </c>
      <c r="E96" s="1">
        <v>1</v>
      </c>
      <c r="F96" s="1">
        <v>1</v>
      </c>
      <c r="G96" s="24">
        <v>720000</v>
      </c>
      <c r="H96" s="24">
        <f t="shared" si="65"/>
        <v>136800</v>
      </c>
      <c r="I96" s="24">
        <f t="shared" si="66"/>
        <v>856800</v>
      </c>
      <c r="J96" s="56">
        <v>710000</v>
      </c>
      <c r="K96" s="44">
        <f t="shared" si="41"/>
        <v>134900</v>
      </c>
      <c r="L96" s="44">
        <f t="shared" si="52"/>
        <v>844900</v>
      </c>
      <c r="M96" s="56">
        <v>680000</v>
      </c>
      <c r="N96" s="44">
        <f t="shared" si="42"/>
        <v>129200</v>
      </c>
      <c r="O96" s="44">
        <f t="shared" si="40"/>
        <v>809200</v>
      </c>
      <c r="P96" s="44">
        <v>690000</v>
      </c>
      <c r="Q96" s="44">
        <f t="shared" si="43"/>
        <v>131100</v>
      </c>
      <c r="R96" s="44">
        <f t="shared" si="44"/>
        <v>821100</v>
      </c>
      <c r="S96" s="66"/>
      <c r="T96" s="65"/>
      <c r="U96" s="65"/>
      <c r="V96" s="30">
        <f t="shared" si="45"/>
        <v>833000</v>
      </c>
      <c r="W96" s="30">
        <f t="shared" si="46"/>
        <v>833000</v>
      </c>
      <c r="X96" s="31">
        <f t="shared" si="47"/>
        <v>21726.32811437159</v>
      </c>
      <c r="Y96" s="32">
        <f t="shared" si="48"/>
        <v>2.6082026547865053E-2</v>
      </c>
      <c r="Z96" s="33">
        <f t="shared" si="49"/>
        <v>700000</v>
      </c>
      <c r="AA96" s="34">
        <f t="shared" si="50"/>
        <v>133000</v>
      </c>
      <c r="AB96" s="33">
        <f t="shared" si="51"/>
        <v>833000</v>
      </c>
      <c r="AC96" s="34">
        <f t="shared" si="69"/>
        <v>833000</v>
      </c>
      <c r="AD96" s="35" t="s">
        <v>244</v>
      </c>
    </row>
    <row r="97" spans="1:30" ht="150" x14ac:dyDescent="0.25">
      <c r="A97" s="11">
        <v>77</v>
      </c>
      <c r="B97" s="57" t="s">
        <v>19</v>
      </c>
      <c r="C97" s="59" t="s">
        <v>48</v>
      </c>
      <c r="D97" s="8" t="s">
        <v>150</v>
      </c>
      <c r="E97" s="1">
        <v>1</v>
      </c>
      <c r="F97" s="1">
        <v>1</v>
      </c>
      <c r="G97" s="24">
        <v>320000</v>
      </c>
      <c r="H97" s="24">
        <f t="shared" si="65"/>
        <v>60800</v>
      </c>
      <c r="I97" s="24">
        <f t="shared" si="66"/>
        <v>380800</v>
      </c>
      <c r="J97" s="56">
        <v>350000</v>
      </c>
      <c r="K97" s="44">
        <f t="shared" si="41"/>
        <v>66500</v>
      </c>
      <c r="L97" s="44">
        <f t="shared" si="52"/>
        <v>416500</v>
      </c>
      <c r="M97" s="56">
        <v>300000</v>
      </c>
      <c r="N97" s="44">
        <f t="shared" si="42"/>
        <v>57000</v>
      </c>
      <c r="O97" s="44">
        <f t="shared" si="40"/>
        <v>357000</v>
      </c>
      <c r="P97" s="44">
        <v>310000</v>
      </c>
      <c r="Q97" s="44">
        <f t="shared" si="43"/>
        <v>58900</v>
      </c>
      <c r="R97" s="44">
        <f t="shared" si="44"/>
        <v>368900</v>
      </c>
      <c r="S97" s="66"/>
      <c r="T97" s="65"/>
      <c r="U97" s="65"/>
      <c r="V97" s="30">
        <f t="shared" si="45"/>
        <v>374850</v>
      </c>
      <c r="W97" s="30">
        <f t="shared" si="46"/>
        <v>380800</v>
      </c>
      <c r="X97" s="31">
        <f t="shared" si="47"/>
        <v>25706.938103684512</v>
      </c>
      <c r="Y97" s="32">
        <f t="shared" si="48"/>
        <v>6.7507715608415203E-2</v>
      </c>
      <c r="Z97" s="33">
        <f t="shared" si="49"/>
        <v>320000</v>
      </c>
      <c r="AA97" s="34">
        <f t="shared" si="50"/>
        <v>60800</v>
      </c>
      <c r="AB97" s="33">
        <f t="shared" si="51"/>
        <v>380800</v>
      </c>
      <c r="AC97" s="34">
        <f t="shared" si="69"/>
        <v>380800</v>
      </c>
      <c r="AD97" s="35" t="s">
        <v>244</v>
      </c>
    </row>
    <row r="98" spans="1:30" ht="165" x14ac:dyDescent="0.25">
      <c r="A98" s="11">
        <v>78</v>
      </c>
      <c r="B98" s="57" t="s">
        <v>19</v>
      </c>
      <c r="C98" s="59" t="s">
        <v>47</v>
      </c>
      <c r="D98" s="8" t="s">
        <v>150</v>
      </c>
      <c r="E98" s="1">
        <v>1</v>
      </c>
      <c r="F98" s="1">
        <v>1</v>
      </c>
      <c r="G98" s="24">
        <v>260000</v>
      </c>
      <c r="H98" s="24">
        <f t="shared" si="65"/>
        <v>49400</v>
      </c>
      <c r="I98" s="24">
        <f t="shared" si="66"/>
        <v>309400</v>
      </c>
      <c r="J98" s="56">
        <v>270000</v>
      </c>
      <c r="K98" s="44">
        <f t="shared" si="41"/>
        <v>51300</v>
      </c>
      <c r="L98" s="44">
        <f t="shared" si="52"/>
        <v>321300</v>
      </c>
      <c r="M98" s="56">
        <v>265000</v>
      </c>
      <c r="N98" s="44">
        <f t="shared" si="42"/>
        <v>50350</v>
      </c>
      <c r="O98" s="44">
        <f t="shared" si="40"/>
        <v>315350</v>
      </c>
      <c r="P98" s="44">
        <v>270000</v>
      </c>
      <c r="Q98" s="44">
        <f t="shared" si="43"/>
        <v>51300</v>
      </c>
      <c r="R98" s="44">
        <f t="shared" si="44"/>
        <v>321300</v>
      </c>
      <c r="S98" s="66">
        <v>125127</v>
      </c>
      <c r="T98" s="65">
        <f t="shared" si="67"/>
        <v>23774.13</v>
      </c>
      <c r="U98" s="65">
        <f t="shared" si="68"/>
        <v>148901.13</v>
      </c>
      <c r="V98" s="30">
        <f t="shared" si="45"/>
        <v>315350</v>
      </c>
      <c r="W98" s="30">
        <f t="shared" si="46"/>
        <v>283250.22599999997</v>
      </c>
      <c r="X98" s="31">
        <f t="shared" si="47"/>
        <v>75265.29141978659</v>
      </c>
      <c r="Y98" s="32">
        <f t="shared" si="48"/>
        <v>0.26572014604424921</v>
      </c>
      <c r="Z98" s="33">
        <f t="shared" si="49"/>
        <v>265000</v>
      </c>
      <c r="AA98" s="34">
        <f t="shared" si="50"/>
        <v>50350</v>
      </c>
      <c r="AB98" s="33">
        <f t="shared" si="51"/>
        <v>315350</v>
      </c>
      <c r="AC98" s="34">
        <f t="shared" si="69"/>
        <v>315350</v>
      </c>
      <c r="AD98" s="35" t="s">
        <v>270</v>
      </c>
    </row>
    <row r="99" spans="1:30" ht="150" x14ac:dyDescent="0.25">
      <c r="A99" s="11">
        <v>79</v>
      </c>
      <c r="B99" s="57" t="s">
        <v>19</v>
      </c>
      <c r="C99" s="59" t="s">
        <v>46</v>
      </c>
      <c r="D99" s="8" t="s">
        <v>150</v>
      </c>
      <c r="E99" s="1">
        <v>1</v>
      </c>
      <c r="F99" s="1">
        <v>1</v>
      </c>
      <c r="G99" s="24">
        <v>273000</v>
      </c>
      <c r="H99" s="24">
        <f t="shared" si="65"/>
        <v>51870</v>
      </c>
      <c r="I99" s="24">
        <f t="shared" si="66"/>
        <v>324870</v>
      </c>
      <c r="J99" s="56">
        <v>165000</v>
      </c>
      <c r="K99" s="44">
        <f t="shared" si="41"/>
        <v>31350</v>
      </c>
      <c r="L99" s="44">
        <f t="shared" si="52"/>
        <v>196350</v>
      </c>
      <c r="M99" s="56">
        <v>164000</v>
      </c>
      <c r="N99" s="44">
        <f t="shared" si="42"/>
        <v>31160</v>
      </c>
      <c r="O99" s="44">
        <f t="shared" si="40"/>
        <v>195160</v>
      </c>
      <c r="P99" s="44">
        <v>169000</v>
      </c>
      <c r="Q99" s="44">
        <f t="shared" si="43"/>
        <v>32110</v>
      </c>
      <c r="R99" s="44">
        <f t="shared" si="44"/>
        <v>201110</v>
      </c>
      <c r="S99" s="66"/>
      <c r="T99" s="65"/>
      <c r="U99" s="65"/>
      <c r="V99" s="30">
        <f t="shared" si="45"/>
        <v>198730</v>
      </c>
      <c r="W99" s="30">
        <f t="shared" si="46"/>
        <v>229372.5</v>
      </c>
      <c r="X99" s="31">
        <f t="shared" si="47"/>
        <v>63716.879173941554</v>
      </c>
      <c r="Y99" s="32">
        <f t="shared" si="48"/>
        <v>0.27778778700123841</v>
      </c>
      <c r="Z99" s="33">
        <f t="shared" si="49"/>
        <v>167000</v>
      </c>
      <c r="AA99" s="34">
        <f t="shared" si="50"/>
        <v>31730</v>
      </c>
      <c r="AB99" s="33">
        <f t="shared" si="51"/>
        <v>198730</v>
      </c>
      <c r="AC99" s="34">
        <f t="shared" si="69"/>
        <v>198730</v>
      </c>
      <c r="AD99" s="35" t="s">
        <v>270</v>
      </c>
    </row>
    <row r="100" spans="1:30" ht="150" x14ac:dyDescent="0.25">
      <c r="A100" s="11">
        <v>80</v>
      </c>
      <c r="B100" s="57" t="s">
        <v>19</v>
      </c>
      <c r="C100" s="58" t="s">
        <v>114</v>
      </c>
      <c r="D100" s="8" t="s">
        <v>150</v>
      </c>
      <c r="E100" s="1">
        <v>1</v>
      </c>
      <c r="F100" s="1">
        <v>1</v>
      </c>
      <c r="G100" s="24">
        <v>273000</v>
      </c>
      <c r="H100" s="24">
        <f t="shared" si="65"/>
        <v>51870</v>
      </c>
      <c r="I100" s="24">
        <f t="shared" si="66"/>
        <v>324870</v>
      </c>
      <c r="J100" s="56">
        <v>170000</v>
      </c>
      <c r="K100" s="44">
        <f t="shared" si="41"/>
        <v>32300</v>
      </c>
      <c r="L100" s="44">
        <f t="shared" si="52"/>
        <v>202300</v>
      </c>
      <c r="M100" s="56">
        <v>169000</v>
      </c>
      <c r="N100" s="44">
        <f t="shared" si="42"/>
        <v>32110</v>
      </c>
      <c r="O100" s="44">
        <f t="shared" si="40"/>
        <v>201110</v>
      </c>
      <c r="P100" s="44">
        <v>174000</v>
      </c>
      <c r="Q100" s="44">
        <f t="shared" si="43"/>
        <v>33060</v>
      </c>
      <c r="R100" s="44">
        <f t="shared" si="44"/>
        <v>207060</v>
      </c>
      <c r="S100" s="66">
        <v>125127</v>
      </c>
      <c r="T100" s="65">
        <f t="shared" si="67"/>
        <v>23774.13</v>
      </c>
      <c r="U100" s="65">
        <f t="shared" si="68"/>
        <v>148901.13</v>
      </c>
      <c r="V100" s="30">
        <f t="shared" si="45"/>
        <v>202300</v>
      </c>
      <c r="W100" s="30">
        <f t="shared" si="46"/>
        <v>216848.22599999997</v>
      </c>
      <c r="X100" s="31">
        <f t="shared" si="47"/>
        <v>64885.7910457705</v>
      </c>
      <c r="Y100" s="32">
        <f t="shared" si="48"/>
        <v>0.29922214372079076</v>
      </c>
      <c r="Z100" s="33">
        <f t="shared" si="49"/>
        <v>170000</v>
      </c>
      <c r="AA100" s="34">
        <f t="shared" si="50"/>
        <v>32300</v>
      </c>
      <c r="AB100" s="33">
        <f t="shared" si="51"/>
        <v>202300</v>
      </c>
      <c r="AC100" s="34">
        <f t="shared" si="69"/>
        <v>202300</v>
      </c>
      <c r="AD100" s="35" t="s">
        <v>270</v>
      </c>
    </row>
    <row r="101" spans="1:30" ht="150" x14ac:dyDescent="0.25">
      <c r="A101" s="11">
        <v>81</v>
      </c>
      <c r="B101" s="57" t="s">
        <v>19</v>
      </c>
      <c r="C101" s="58" t="s">
        <v>115</v>
      </c>
      <c r="D101" s="8" t="s">
        <v>150</v>
      </c>
      <c r="E101" s="1">
        <v>1</v>
      </c>
      <c r="F101" s="1">
        <v>1</v>
      </c>
      <c r="G101" s="24">
        <v>273000</v>
      </c>
      <c r="H101" s="24">
        <f t="shared" si="65"/>
        <v>51870</v>
      </c>
      <c r="I101" s="24">
        <f t="shared" si="66"/>
        <v>324870</v>
      </c>
      <c r="J101" s="56">
        <v>175000</v>
      </c>
      <c r="K101" s="44">
        <f t="shared" si="41"/>
        <v>33250</v>
      </c>
      <c r="L101" s="44">
        <f t="shared" si="52"/>
        <v>208250</v>
      </c>
      <c r="M101" s="56">
        <v>174000</v>
      </c>
      <c r="N101" s="44">
        <f t="shared" si="42"/>
        <v>33060</v>
      </c>
      <c r="O101" s="44">
        <f t="shared" si="40"/>
        <v>207060</v>
      </c>
      <c r="P101" s="44">
        <v>179000</v>
      </c>
      <c r="Q101" s="44">
        <f t="shared" si="43"/>
        <v>34010</v>
      </c>
      <c r="R101" s="44">
        <f t="shared" si="44"/>
        <v>213010</v>
      </c>
      <c r="S101" s="66">
        <v>125127</v>
      </c>
      <c r="T101" s="65">
        <f t="shared" si="67"/>
        <v>23774.13</v>
      </c>
      <c r="U101" s="65">
        <f t="shared" si="68"/>
        <v>148901.13</v>
      </c>
      <c r="V101" s="30">
        <f t="shared" si="45"/>
        <v>208250</v>
      </c>
      <c r="W101" s="30">
        <f t="shared" si="46"/>
        <v>220418.22599999997</v>
      </c>
      <c r="X101" s="31">
        <f t="shared" si="47"/>
        <v>64043.457609543446</v>
      </c>
      <c r="Y101" s="32">
        <f t="shared" si="48"/>
        <v>0.29055427389903526</v>
      </c>
      <c r="Z101" s="33">
        <f t="shared" si="49"/>
        <v>175000</v>
      </c>
      <c r="AA101" s="34">
        <f t="shared" si="50"/>
        <v>33250</v>
      </c>
      <c r="AB101" s="33">
        <f t="shared" si="51"/>
        <v>208250</v>
      </c>
      <c r="AC101" s="34">
        <f t="shared" si="69"/>
        <v>208250</v>
      </c>
      <c r="AD101" s="35" t="s">
        <v>270</v>
      </c>
    </row>
    <row r="102" spans="1:30" ht="196.5" customHeight="1" x14ac:dyDescent="0.25">
      <c r="A102" s="11">
        <v>82</v>
      </c>
      <c r="B102" s="57" t="s">
        <v>19</v>
      </c>
      <c r="C102" s="58" t="s">
        <v>116</v>
      </c>
      <c r="D102" s="8" t="s">
        <v>150</v>
      </c>
      <c r="E102" s="1">
        <v>1</v>
      </c>
      <c r="F102" s="1">
        <v>1</v>
      </c>
      <c r="G102" s="24">
        <v>273000</v>
      </c>
      <c r="H102" s="24">
        <f t="shared" si="65"/>
        <v>51870</v>
      </c>
      <c r="I102" s="24">
        <f t="shared" si="66"/>
        <v>324870</v>
      </c>
      <c r="J102" s="56">
        <v>180000</v>
      </c>
      <c r="K102" s="44">
        <f t="shared" si="41"/>
        <v>34200</v>
      </c>
      <c r="L102" s="44">
        <f t="shared" si="52"/>
        <v>214200</v>
      </c>
      <c r="M102" s="56">
        <v>179000</v>
      </c>
      <c r="N102" s="44">
        <f t="shared" si="42"/>
        <v>34010</v>
      </c>
      <c r="O102" s="44">
        <f t="shared" si="40"/>
        <v>213010</v>
      </c>
      <c r="P102" s="44">
        <v>184000</v>
      </c>
      <c r="Q102" s="44">
        <f t="shared" si="43"/>
        <v>34960</v>
      </c>
      <c r="R102" s="44">
        <f t="shared" si="44"/>
        <v>218960</v>
      </c>
      <c r="S102" s="66">
        <v>125127</v>
      </c>
      <c r="T102" s="65">
        <f t="shared" si="67"/>
        <v>23774.13</v>
      </c>
      <c r="U102" s="65">
        <f t="shared" si="68"/>
        <v>148901.13</v>
      </c>
      <c r="V102" s="30">
        <f t="shared" si="45"/>
        <v>214200</v>
      </c>
      <c r="W102" s="30">
        <f t="shared" si="46"/>
        <v>223988.22599999997</v>
      </c>
      <c r="X102" s="31">
        <f t="shared" si="47"/>
        <v>63357.750477233589</v>
      </c>
      <c r="Y102" s="32">
        <f t="shared" si="48"/>
        <v>0.28286196827700039</v>
      </c>
      <c r="Z102" s="33">
        <f t="shared" si="49"/>
        <v>180000</v>
      </c>
      <c r="AA102" s="34">
        <f t="shared" si="50"/>
        <v>34200</v>
      </c>
      <c r="AB102" s="33">
        <f t="shared" si="51"/>
        <v>214200</v>
      </c>
      <c r="AC102" s="34">
        <f t="shared" si="69"/>
        <v>214200</v>
      </c>
      <c r="AD102" s="35" t="s">
        <v>270</v>
      </c>
    </row>
    <row r="103" spans="1:30" ht="150" x14ac:dyDescent="0.25">
      <c r="A103" s="11">
        <v>83</v>
      </c>
      <c r="B103" s="57" t="s">
        <v>19</v>
      </c>
      <c r="C103" s="58" t="s">
        <v>117</v>
      </c>
      <c r="D103" s="8" t="s">
        <v>150</v>
      </c>
      <c r="E103" s="1">
        <v>1</v>
      </c>
      <c r="F103" s="1">
        <v>1</v>
      </c>
      <c r="G103" s="24">
        <v>450000</v>
      </c>
      <c r="H103" s="24">
        <f t="shared" si="65"/>
        <v>85500</v>
      </c>
      <c r="I103" s="24">
        <f t="shared" si="66"/>
        <v>535500</v>
      </c>
      <c r="J103" s="56">
        <v>500000</v>
      </c>
      <c r="K103" s="44">
        <f t="shared" si="41"/>
        <v>95000</v>
      </c>
      <c r="L103" s="44">
        <f t="shared" si="52"/>
        <v>595000</v>
      </c>
      <c r="M103" s="56">
        <v>570000</v>
      </c>
      <c r="N103" s="44">
        <f t="shared" si="42"/>
        <v>108300</v>
      </c>
      <c r="O103" s="44">
        <f t="shared" si="40"/>
        <v>678300</v>
      </c>
      <c r="P103" s="44">
        <v>590000</v>
      </c>
      <c r="Q103" s="44">
        <f t="shared" si="43"/>
        <v>112100</v>
      </c>
      <c r="R103" s="44">
        <f t="shared" si="44"/>
        <v>702100</v>
      </c>
      <c r="S103" s="66"/>
      <c r="T103" s="65"/>
      <c r="U103" s="65"/>
      <c r="V103" s="30">
        <f t="shared" si="45"/>
        <v>636650</v>
      </c>
      <c r="W103" s="30">
        <f t="shared" si="46"/>
        <v>627725</v>
      </c>
      <c r="X103" s="31">
        <f t="shared" si="47"/>
        <v>76737.317084540642</v>
      </c>
      <c r="Y103" s="32">
        <f t="shared" si="48"/>
        <v>0.12224671167237348</v>
      </c>
      <c r="Z103" s="33">
        <f t="shared" si="49"/>
        <v>527500</v>
      </c>
      <c r="AA103" s="34">
        <f t="shared" si="50"/>
        <v>100225</v>
      </c>
      <c r="AB103" s="33">
        <f t="shared" si="51"/>
        <v>627725</v>
      </c>
      <c r="AC103" s="34">
        <f t="shared" si="69"/>
        <v>627725</v>
      </c>
      <c r="AD103" s="35" t="s">
        <v>244</v>
      </c>
    </row>
    <row r="104" spans="1:30" ht="189" customHeight="1" x14ac:dyDescent="0.25">
      <c r="A104" s="11">
        <v>84</v>
      </c>
      <c r="B104" s="57" t="s">
        <v>19</v>
      </c>
      <c r="C104" s="58" t="s">
        <v>45</v>
      </c>
      <c r="D104" s="8" t="s">
        <v>150</v>
      </c>
      <c r="E104" s="1">
        <v>1</v>
      </c>
      <c r="F104" s="1">
        <v>1</v>
      </c>
      <c r="G104" s="24">
        <v>600000</v>
      </c>
      <c r="H104" s="24">
        <f t="shared" si="65"/>
        <v>114000</v>
      </c>
      <c r="I104" s="24">
        <f t="shared" si="66"/>
        <v>714000</v>
      </c>
      <c r="J104" s="56">
        <v>630000</v>
      </c>
      <c r="K104" s="44">
        <f t="shared" si="41"/>
        <v>119700</v>
      </c>
      <c r="L104" s="44">
        <f t="shared" si="52"/>
        <v>749700</v>
      </c>
      <c r="M104" s="56">
        <v>658000</v>
      </c>
      <c r="N104" s="44">
        <f t="shared" si="42"/>
        <v>125020</v>
      </c>
      <c r="O104" s="44">
        <f t="shared" si="40"/>
        <v>783020</v>
      </c>
      <c r="P104" s="44">
        <v>670000</v>
      </c>
      <c r="Q104" s="44">
        <f t="shared" si="43"/>
        <v>127300</v>
      </c>
      <c r="R104" s="44">
        <f t="shared" si="44"/>
        <v>797300</v>
      </c>
      <c r="S104" s="66"/>
      <c r="T104" s="65"/>
      <c r="U104" s="65"/>
      <c r="V104" s="30">
        <f t="shared" si="45"/>
        <v>766360</v>
      </c>
      <c r="W104" s="30">
        <f t="shared" si="46"/>
        <v>761005</v>
      </c>
      <c r="X104" s="31">
        <f t="shared" si="47"/>
        <v>37145.032417987379</v>
      </c>
      <c r="Y104" s="32">
        <f t="shared" si="48"/>
        <v>4.8810497195139822E-2</v>
      </c>
      <c r="Z104" s="33">
        <f t="shared" si="49"/>
        <v>639500</v>
      </c>
      <c r="AA104" s="34">
        <f t="shared" si="50"/>
        <v>121505</v>
      </c>
      <c r="AB104" s="33">
        <f t="shared" si="51"/>
        <v>761005</v>
      </c>
      <c r="AC104" s="34">
        <f t="shared" si="69"/>
        <v>761005</v>
      </c>
      <c r="AD104" s="35" t="s">
        <v>244</v>
      </c>
    </row>
    <row r="105" spans="1:30" x14ac:dyDescent="0.25">
      <c r="A105" s="17"/>
      <c r="B105" s="97" t="s">
        <v>20</v>
      </c>
      <c r="C105" s="99"/>
      <c r="D105" s="18" t="s">
        <v>128</v>
      </c>
      <c r="E105" s="19">
        <v>7</v>
      </c>
      <c r="F105" s="19"/>
      <c r="G105" s="19"/>
      <c r="H105" s="19"/>
      <c r="I105" s="21"/>
      <c r="J105" s="45"/>
      <c r="K105" s="45"/>
      <c r="L105" s="45"/>
      <c r="M105" s="45"/>
      <c r="N105" s="45"/>
      <c r="O105" s="45"/>
      <c r="P105" s="45"/>
      <c r="Q105" s="45"/>
      <c r="R105" s="45"/>
      <c r="S105" s="45"/>
      <c r="T105" s="45"/>
      <c r="U105" s="45"/>
      <c r="V105" s="45"/>
      <c r="W105" s="45"/>
      <c r="X105" s="45"/>
      <c r="Y105" s="45"/>
      <c r="Z105" s="45"/>
      <c r="AA105" s="45"/>
      <c r="AB105" s="45"/>
      <c r="AC105" s="45"/>
      <c r="AD105" s="45"/>
    </row>
    <row r="106" spans="1:30" ht="112.5" customHeight="1" x14ac:dyDescent="0.25">
      <c r="A106" s="11">
        <v>85</v>
      </c>
      <c r="B106" s="57" t="s">
        <v>20</v>
      </c>
      <c r="C106" s="57" t="s">
        <v>55</v>
      </c>
      <c r="D106" s="8" t="s">
        <v>150</v>
      </c>
      <c r="E106" s="1">
        <v>6</v>
      </c>
      <c r="F106" s="1">
        <v>1</v>
      </c>
      <c r="G106" s="24">
        <v>234000</v>
      </c>
      <c r="H106" s="24">
        <f t="shared" ref="H106" si="70">G106*19%</f>
        <v>44460</v>
      </c>
      <c r="I106" s="24">
        <f t="shared" ref="I106" si="71">G106+H106</f>
        <v>278460</v>
      </c>
      <c r="J106" s="56">
        <v>160000</v>
      </c>
      <c r="K106" s="44">
        <f>J106*19%</f>
        <v>30400</v>
      </c>
      <c r="L106" s="44">
        <f t="shared" si="52"/>
        <v>190400</v>
      </c>
      <c r="M106" s="56">
        <v>159000</v>
      </c>
      <c r="N106" s="44">
        <f t="shared" si="42"/>
        <v>30210</v>
      </c>
      <c r="O106" s="44">
        <f t="shared" si="40"/>
        <v>189210</v>
      </c>
      <c r="P106" s="44">
        <v>164000</v>
      </c>
      <c r="Q106" s="44">
        <f t="shared" si="43"/>
        <v>31160</v>
      </c>
      <c r="R106" s="44">
        <f t="shared" si="44"/>
        <v>195160</v>
      </c>
      <c r="S106" s="67"/>
      <c r="T106" s="65"/>
      <c r="U106" s="65"/>
      <c r="V106" s="30">
        <f t="shared" si="45"/>
        <v>192780</v>
      </c>
      <c r="W106" s="30">
        <f t="shared" si="46"/>
        <v>213307.5</v>
      </c>
      <c r="X106" s="31">
        <f t="shared" si="47"/>
        <v>43511.0065577282</v>
      </c>
      <c r="Y106" s="32">
        <f t="shared" si="48"/>
        <v>0.20398254425056878</v>
      </c>
      <c r="Z106" s="33">
        <f t="shared" si="49"/>
        <v>162000</v>
      </c>
      <c r="AA106" s="34">
        <f t="shared" si="50"/>
        <v>30780</v>
      </c>
      <c r="AB106" s="33">
        <f t="shared" si="51"/>
        <v>192780</v>
      </c>
      <c r="AC106" s="34">
        <f>AB106*F106*E106</f>
        <v>1156680</v>
      </c>
      <c r="AD106" s="35" t="s">
        <v>270</v>
      </c>
    </row>
    <row r="107" spans="1:30" x14ac:dyDescent="0.25">
      <c r="A107" s="17"/>
      <c r="B107" s="97" t="s">
        <v>21</v>
      </c>
      <c r="C107" s="99"/>
      <c r="D107" s="22" t="s">
        <v>128</v>
      </c>
      <c r="E107" s="17">
        <v>28</v>
      </c>
      <c r="F107" s="17"/>
      <c r="G107" s="19"/>
      <c r="H107" s="19"/>
      <c r="I107" s="21"/>
      <c r="J107" s="19"/>
      <c r="K107" s="45"/>
      <c r="L107" s="45"/>
      <c r="M107" s="45"/>
      <c r="N107" s="45"/>
      <c r="O107" s="45"/>
      <c r="P107" s="45"/>
      <c r="Q107" s="45"/>
      <c r="R107" s="45"/>
      <c r="S107" s="45"/>
      <c r="T107" s="45"/>
      <c r="U107" s="45"/>
      <c r="V107" s="45"/>
      <c r="W107" s="45"/>
      <c r="X107" s="45"/>
      <c r="Y107" s="45"/>
      <c r="Z107" s="45"/>
      <c r="AA107" s="45"/>
      <c r="AB107" s="45"/>
      <c r="AC107" s="45"/>
      <c r="AD107" s="45"/>
    </row>
    <row r="108" spans="1:30" ht="243.75" customHeight="1" x14ac:dyDescent="0.25">
      <c r="A108" s="11">
        <v>86</v>
      </c>
      <c r="B108" s="42" t="s">
        <v>262</v>
      </c>
      <c r="C108" s="60" t="s">
        <v>260</v>
      </c>
      <c r="D108" s="8" t="s">
        <v>150</v>
      </c>
      <c r="E108" s="1">
        <v>7</v>
      </c>
      <c r="F108" s="1">
        <v>1</v>
      </c>
      <c r="G108" s="24">
        <v>390000</v>
      </c>
      <c r="H108" s="24">
        <f t="shared" ref="H108:H110" si="72">G108*19%</f>
        <v>74100</v>
      </c>
      <c r="I108" s="24">
        <f t="shared" ref="I108:I110" si="73">G108+H108</f>
        <v>464100</v>
      </c>
      <c r="J108" s="61">
        <v>380000</v>
      </c>
      <c r="K108" s="44">
        <f>J108*19%</f>
        <v>72200</v>
      </c>
      <c r="L108" s="44">
        <f t="shared" si="52"/>
        <v>452200</v>
      </c>
      <c r="M108" s="56">
        <v>390000</v>
      </c>
      <c r="N108" s="44">
        <f t="shared" si="42"/>
        <v>74100</v>
      </c>
      <c r="O108" s="44">
        <f t="shared" si="40"/>
        <v>464100</v>
      </c>
      <c r="P108" s="44">
        <v>410000</v>
      </c>
      <c r="Q108" s="44">
        <f t="shared" si="43"/>
        <v>77900</v>
      </c>
      <c r="R108" s="44">
        <f t="shared" si="44"/>
        <v>487900</v>
      </c>
      <c r="S108" s="67"/>
      <c r="T108" s="65"/>
      <c r="U108" s="65"/>
      <c r="V108" s="30">
        <f t="shared" si="45"/>
        <v>464100</v>
      </c>
      <c r="W108" s="30">
        <f t="shared" si="46"/>
        <v>467075</v>
      </c>
      <c r="X108" s="31">
        <f t="shared" si="47"/>
        <v>14973.838296620321</v>
      </c>
      <c r="Y108" s="32">
        <f t="shared" si="48"/>
        <v>3.2058744948071122E-2</v>
      </c>
      <c r="Z108" s="33">
        <f t="shared" si="49"/>
        <v>392500</v>
      </c>
      <c r="AA108" s="34">
        <f t="shared" si="50"/>
        <v>74575</v>
      </c>
      <c r="AB108" s="33">
        <f t="shared" si="51"/>
        <v>467075</v>
      </c>
      <c r="AC108" s="34">
        <f>AB108*F108*E108</f>
        <v>3269525</v>
      </c>
      <c r="AD108" s="35" t="s">
        <v>244</v>
      </c>
    </row>
    <row r="109" spans="1:30" ht="243.75" customHeight="1" x14ac:dyDescent="0.25">
      <c r="A109" s="11">
        <v>87</v>
      </c>
      <c r="B109" s="42" t="s">
        <v>262</v>
      </c>
      <c r="C109" s="60" t="s">
        <v>261</v>
      </c>
      <c r="D109" s="8" t="s">
        <v>150</v>
      </c>
      <c r="E109" s="1">
        <v>7</v>
      </c>
      <c r="F109" s="1">
        <v>1</v>
      </c>
      <c r="G109" s="24">
        <v>450000</v>
      </c>
      <c r="H109" s="24">
        <f t="shared" ref="H109" si="74">G109*19%</f>
        <v>85500</v>
      </c>
      <c r="I109" s="24">
        <f t="shared" ref="I109" si="75">G109+H109</f>
        <v>535500</v>
      </c>
      <c r="J109" s="61">
        <v>470000</v>
      </c>
      <c r="K109" s="44">
        <f>J109*19%</f>
        <v>89300</v>
      </c>
      <c r="L109" s="44">
        <f t="shared" ref="L109" si="76">K109+J109</f>
        <v>559300</v>
      </c>
      <c r="M109" s="56">
        <v>500000</v>
      </c>
      <c r="N109" s="44">
        <f t="shared" ref="N109" si="77">M109*19%</f>
        <v>95000</v>
      </c>
      <c r="O109" s="44">
        <f t="shared" ref="O109" si="78">N109+M109</f>
        <v>595000</v>
      </c>
      <c r="P109" s="44">
        <v>520000</v>
      </c>
      <c r="Q109" s="44">
        <f t="shared" ref="Q109" si="79">P109*19%</f>
        <v>98800</v>
      </c>
      <c r="R109" s="44">
        <f t="shared" ref="R109" si="80">P109+Q109</f>
        <v>618800</v>
      </c>
      <c r="S109" s="67"/>
      <c r="T109" s="65"/>
      <c r="U109" s="65"/>
      <c r="V109" s="30">
        <f t="shared" si="45"/>
        <v>577150</v>
      </c>
      <c r="W109" s="30">
        <f t="shared" si="46"/>
        <v>577150</v>
      </c>
      <c r="X109" s="31">
        <f t="shared" si="47"/>
        <v>36998.603577252303</v>
      </c>
      <c r="Y109" s="32">
        <f t="shared" ref="Y109" si="81">X109/W109</f>
        <v>6.4105697959373306E-2</v>
      </c>
      <c r="Z109" s="33">
        <f t="shared" ref="Z109" si="82">AB109/1.19</f>
        <v>485000</v>
      </c>
      <c r="AA109" s="34">
        <f t="shared" ref="AA109" si="83">Z109*19%</f>
        <v>92150</v>
      </c>
      <c r="AB109" s="33">
        <f t="shared" ref="AB109" si="84">ROUNDUP(IF(Y109&lt;15%,W109,V109),0)</f>
        <v>577150</v>
      </c>
      <c r="AC109" s="34">
        <f>AB109*F109*E109</f>
        <v>4040050</v>
      </c>
      <c r="AD109" s="35" t="s">
        <v>244</v>
      </c>
    </row>
    <row r="110" spans="1:30" ht="201" customHeight="1" x14ac:dyDescent="0.25">
      <c r="A110" s="11">
        <v>88</v>
      </c>
      <c r="B110" s="42" t="s">
        <v>264</v>
      </c>
      <c r="C110" s="62" t="s">
        <v>263</v>
      </c>
      <c r="D110" s="8" t="s">
        <v>150</v>
      </c>
      <c r="E110" s="1">
        <v>3</v>
      </c>
      <c r="F110" s="1">
        <v>1</v>
      </c>
      <c r="G110" s="24">
        <v>500000</v>
      </c>
      <c r="H110" s="24">
        <f t="shared" si="72"/>
        <v>95000</v>
      </c>
      <c r="I110" s="24">
        <f t="shared" si="73"/>
        <v>595000</v>
      </c>
      <c r="J110" s="61">
        <v>510000</v>
      </c>
      <c r="K110" s="44">
        <f t="shared" si="41"/>
        <v>96900</v>
      </c>
      <c r="L110" s="44">
        <f t="shared" si="52"/>
        <v>606900</v>
      </c>
      <c r="M110" s="56">
        <v>520000</v>
      </c>
      <c r="N110" s="44">
        <f t="shared" si="42"/>
        <v>98800</v>
      </c>
      <c r="O110" s="44">
        <f t="shared" si="40"/>
        <v>618800</v>
      </c>
      <c r="P110" s="44">
        <v>530000</v>
      </c>
      <c r="Q110" s="44">
        <f t="shared" si="43"/>
        <v>100700</v>
      </c>
      <c r="R110" s="44">
        <f t="shared" si="44"/>
        <v>630700</v>
      </c>
      <c r="S110" s="67"/>
      <c r="T110" s="65"/>
      <c r="U110" s="65"/>
      <c r="V110" s="30">
        <f t="shared" si="45"/>
        <v>612850</v>
      </c>
      <c r="W110" s="30">
        <f t="shared" si="46"/>
        <v>612850</v>
      </c>
      <c r="X110" s="31">
        <f t="shared" si="47"/>
        <v>15362.833939956086</v>
      </c>
      <c r="Y110" s="32">
        <f>X110/W110</f>
        <v>2.5067853373510789E-2</v>
      </c>
      <c r="Z110" s="33">
        <f>AB110/1.19</f>
        <v>515000</v>
      </c>
      <c r="AA110" s="34">
        <f>Z110*19%</f>
        <v>97850</v>
      </c>
      <c r="AB110" s="33">
        <f>ROUNDUP(IF(Y110&lt;15%,W110,V110),0)</f>
        <v>612850</v>
      </c>
      <c r="AC110" s="34">
        <f>AB110*F110*E110</f>
        <v>1838550</v>
      </c>
      <c r="AD110" s="35" t="s">
        <v>244</v>
      </c>
    </row>
    <row r="111" spans="1:30" ht="203.25" customHeight="1" x14ac:dyDescent="0.25">
      <c r="A111" s="11">
        <v>89</v>
      </c>
      <c r="B111" s="42" t="s">
        <v>264</v>
      </c>
      <c r="C111" s="62" t="s">
        <v>265</v>
      </c>
      <c r="D111" s="8" t="s">
        <v>150</v>
      </c>
      <c r="E111" s="1">
        <v>3</v>
      </c>
      <c r="F111" s="1">
        <v>1</v>
      </c>
      <c r="G111" s="24">
        <v>800000</v>
      </c>
      <c r="H111" s="24">
        <f t="shared" ref="H111:H114" si="85">G111*19%</f>
        <v>152000</v>
      </c>
      <c r="I111" s="24">
        <f t="shared" ref="I111:I114" si="86">G111+H111</f>
        <v>952000</v>
      </c>
      <c r="J111" s="61">
        <v>750000</v>
      </c>
      <c r="K111" s="44">
        <f t="shared" ref="K111:K112" si="87">J111*19%</f>
        <v>142500</v>
      </c>
      <c r="L111" s="44">
        <f t="shared" ref="L111:L114" si="88">K111+J111</f>
        <v>892500</v>
      </c>
      <c r="M111" s="56">
        <v>820000</v>
      </c>
      <c r="N111" s="44">
        <f t="shared" ref="N111:N114" si="89">M111*19%</f>
        <v>155800</v>
      </c>
      <c r="O111" s="44">
        <f t="shared" ref="O111:O114" si="90">N111+M111</f>
        <v>975800</v>
      </c>
      <c r="P111" s="44">
        <v>900000</v>
      </c>
      <c r="Q111" s="44">
        <f t="shared" ref="Q111:Q114" si="91">P111*19%</f>
        <v>171000</v>
      </c>
      <c r="R111" s="44">
        <f t="shared" ref="R111:R114" si="92">P111+Q111</f>
        <v>1071000</v>
      </c>
      <c r="S111" s="67"/>
      <c r="T111" s="65"/>
      <c r="U111" s="65"/>
      <c r="V111" s="30">
        <f t="shared" si="45"/>
        <v>963900</v>
      </c>
      <c r="W111" s="30">
        <f t="shared" si="46"/>
        <v>972825</v>
      </c>
      <c r="X111" s="31">
        <f t="shared" si="47"/>
        <v>74236.036846444505</v>
      </c>
      <c r="Y111" s="32">
        <f t="shared" ref="Y111:Y112" si="93">X111/W111</f>
        <v>7.6309754422886442E-2</v>
      </c>
      <c r="Z111" s="33">
        <f t="shared" ref="Z111:Z112" si="94">AB111/1.19</f>
        <v>817500</v>
      </c>
      <c r="AA111" s="34">
        <f t="shared" ref="AA111:AA112" si="95">Z111*19%</f>
        <v>155325</v>
      </c>
      <c r="AB111" s="33">
        <f t="shared" ref="AB111:AB112" si="96">ROUNDUP(IF(Y111&lt;15%,W111,V111),0)</f>
        <v>972825</v>
      </c>
      <c r="AC111" s="34">
        <f t="shared" ref="AC111:AC112" si="97">AB111*F111*E111</f>
        <v>2918475</v>
      </c>
      <c r="AD111" s="35" t="s">
        <v>244</v>
      </c>
    </row>
    <row r="112" spans="1:30" ht="195" customHeight="1" x14ac:dyDescent="0.25">
      <c r="A112" s="11">
        <v>90</v>
      </c>
      <c r="B112" s="42" t="s">
        <v>264</v>
      </c>
      <c r="C112" s="62" t="s">
        <v>266</v>
      </c>
      <c r="D112" s="8" t="s">
        <v>150</v>
      </c>
      <c r="E112" s="1">
        <v>3</v>
      </c>
      <c r="F112" s="1">
        <v>1</v>
      </c>
      <c r="G112" s="24">
        <v>500000</v>
      </c>
      <c r="H112" s="24">
        <f t="shared" si="85"/>
        <v>95000</v>
      </c>
      <c r="I112" s="24">
        <f t="shared" si="86"/>
        <v>595000</v>
      </c>
      <c r="J112" s="61">
        <v>550000</v>
      </c>
      <c r="K112" s="44">
        <f t="shared" si="87"/>
        <v>104500</v>
      </c>
      <c r="L112" s="44">
        <f t="shared" si="88"/>
        <v>654500</v>
      </c>
      <c r="M112" s="56">
        <v>570000</v>
      </c>
      <c r="N112" s="44">
        <f t="shared" si="89"/>
        <v>108300</v>
      </c>
      <c r="O112" s="44">
        <f t="shared" si="90"/>
        <v>678300</v>
      </c>
      <c r="P112" s="44">
        <v>600000</v>
      </c>
      <c r="Q112" s="44">
        <f t="shared" si="91"/>
        <v>114000</v>
      </c>
      <c r="R112" s="44">
        <f t="shared" si="92"/>
        <v>714000</v>
      </c>
      <c r="S112" s="67"/>
      <c r="T112" s="65"/>
      <c r="U112" s="65"/>
      <c r="V112" s="30">
        <f t="shared" si="45"/>
        <v>666400</v>
      </c>
      <c r="W112" s="30">
        <f t="shared" si="46"/>
        <v>660450</v>
      </c>
      <c r="X112" s="31">
        <f t="shared" si="47"/>
        <v>50017.763511243349</v>
      </c>
      <c r="Y112" s="32">
        <f t="shared" si="93"/>
        <v>7.5732854131642588E-2</v>
      </c>
      <c r="Z112" s="33">
        <f t="shared" si="94"/>
        <v>555000</v>
      </c>
      <c r="AA112" s="34">
        <f t="shared" si="95"/>
        <v>105450</v>
      </c>
      <c r="AB112" s="33">
        <f t="shared" si="96"/>
        <v>660450</v>
      </c>
      <c r="AC112" s="34">
        <f t="shared" si="97"/>
        <v>1981350</v>
      </c>
      <c r="AD112" s="35" t="s">
        <v>244</v>
      </c>
    </row>
    <row r="113" spans="1:30" ht="210" x14ac:dyDescent="0.25">
      <c r="A113" s="11">
        <v>91</v>
      </c>
      <c r="B113" s="42" t="s">
        <v>267</v>
      </c>
      <c r="C113" s="43" t="s">
        <v>268</v>
      </c>
      <c r="D113" s="8" t="s">
        <v>150</v>
      </c>
      <c r="E113" s="1">
        <v>18</v>
      </c>
      <c r="F113" s="1">
        <v>1</v>
      </c>
      <c r="G113" s="24">
        <v>250000</v>
      </c>
      <c r="H113" s="24">
        <f t="shared" si="85"/>
        <v>47500</v>
      </c>
      <c r="I113" s="24">
        <f t="shared" si="86"/>
        <v>297500</v>
      </c>
      <c r="J113" s="61">
        <v>255000</v>
      </c>
      <c r="K113" s="44">
        <f>J113*19%</f>
        <v>48450</v>
      </c>
      <c r="L113" s="44">
        <f t="shared" si="88"/>
        <v>303450</v>
      </c>
      <c r="M113" s="56">
        <v>260000</v>
      </c>
      <c r="N113" s="44">
        <f t="shared" si="89"/>
        <v>49400</v>
      </c>
      <c r="O113" s="44">
        <f t="shared" si="90"/>
        <v>309400</v>
      </c>
      <c r="P113" s="44">
        <v>270000</v>
      </c>
      <c r="Q113" s="44">
        <f t="shared" si="91"/>
        <v>51300</v>
      </c>
      <c r="R113" s="44">
        <f t="shared" si="92"/>
        <v>321300</v>
      </c>
      <c r="S113" s="67"/>
      <c r="T113" s="65"/>
      <c r="U113" s="65"/>
      <c r="V113" s="30">
        <f t="shared" si="45"/>
        <v>306425</v>
      </c>
      <c r="W113" s="30">
        <f t="shared" si="46"/>
        <v>307912.5</v>
      </c>
      <c r="X113" s="31">
        <f t="shared" si="47"/>
        <v>10161.559509576602</v>
      </c>
      <c r="Y113" s="32">
        <f>X113/W113</f>
        <v>3.3001451742220932E-2</v>
      </c>
      <c r="Z113" s="33">
        <f>AB113/1.19</f>
        <v>258750.42016806724</v>
      </c>
      <c r="AA113" s="34">
        <f>Z113*19%</f>
        <v>49162.579831932773</v>
      </c>
      <c r="AB113" s="33">
        <f>ROUNDUP(IF(Y113&lt;15%,W113,V113),0)</f>
        <v>307913</v>
      </c>
      <c r="AC113" s="34">
        <f>AB113*F113*E113</f>
        <v>5542434</v>
      </c>
      <c r="AD113" s="35" t="s">
        <v>244</v>
      </c>
    </row>
    <row r="114" spans="1:30" ht="255" x14ac:dyDescent="0.25">
      <c r="A114" s="11">
        <v>92</v>
      </c>
      <c r="B114" s="42" t="s">
        <v>267</v>
      </c>
      <c r="C114" s="43" t="s">
        <v>269</v>
      </c>
      <c r="D114" s="8" t="s">
        <v>150</v>
      </c>
      <c r="E114" s="1">
        <v>18</v>
      </c>
      <c r="F114" s="1">
        <v>1</v>
      </c>
      <c r="G114" s="24">
        <v>360000</v>
      </c>
      <c r="H114" s="24">
        <f t="shared" si="85"/>
        <v>68400</v>
      </c>
      <c r="I114" s="24">
        <f t="shared" si="86"/>
        <v>428400</v>
      </c>
      <c r="J114" s="61">
        <v>380000</v>
      </c>
      <c r="K114" s="44">
        <f>J114*19%</f>
        <v>72200</v>
      </c>
      <c r="L114" s="44">
        <f t="shared" si="88"/>
        <v>452200</v>
      </c>
      <c r="M114" s="56">
        <v>390000</v>
      </c>
      <c r="N114" s="44">
        <f t="shared" si="89"/>
        <v>74100</v>
      </c>
      <c r="O114" s="44">
        <f t="shared" si="90"/>
        <v>464100</v>
      </c>
      <c r="P114" s="44">
        <v>370000</v>
      </c>
      <c r="Q114" s="44">
        <f t="shared" si="91"/>
        <v>70300</v>
      </c>
      <c r="R114" s="44">
        <f t="shared" si="92"/>
        <v>440300</v>
      </c>
      <c r="S114" s="67"/>
      <c r="T114" s="65"/>
      <c r="U114" s="65"/>
      <c r="V114" s="30">
        <f t="shared" ref="V114" si="98">MEDIAN(I114,L114,O114,R114,U114)</f>
        <v>446250</v>
      </c>
      <c r="W114" s="30">
        <f t="shared" ref="W114" si="99">AVERAGE(I114,L114,O114,R114,U114)</f>
        <v>446250</v>
      </c>
      <c r="X114" s="31">
        <f t="shared" ref="X114" si="100">STDEV(I114,L114,O114,R114,U114)</f>
        <v>15362.833939956086</v>
      </c>
      <c r="Y114" s="32">
        <f>X114/W114</f>
        <v>3.4426518632954817E-2</v>
      </c>
      <c r="Z114" s="33">
        <f>AB114/1.19</f>
        <v>375000</v>
      </c>
      <c r="AA114" s="34">
        <f>Z114*19%</f>
        <v>71250</v>
      </c>
      <c r="AB114" s="33">
        <f>ROUNDUP(IF(Y114&lt;15%,W114,V114),0)</f>
        <v>446250</v>
      </c>
      <c r="AC114" s="34">
        <f>AB114*F114*E114</f>
        <v>8032500</v>
      </c>
      <c r="AD114" s="35" t="s">
        <v>244</v>
      </c>
    </row>
    <row r="115" spans="1:30" ht="224.25" customHeight="1" x14ac:dyDescent="0.25">
      <c r="A115" s="72">
        <v>93</v>
      </c>
      <c r="B115" s="73" t="s">
        <v>281</v>
      </c>
      <c r="C115" s="74" t="s">
        <v>282</v>
      </c>
      <c r="D115" s="75" t="s">
        <v>283</v>
      </c>
      <c r="E115" s="76"/>
      <c r="F115" s="76">
        <v>1</v>
      </c>
      <c r="G115" s="77"/>
      <c r="H115" s="77"/>
      <c r="I115" s="77"/>
      <c r="J115" s="78"/>
      <c r="K115" s="79"/>
      <c r="L115" s="79"/>
      <c r="M115" s="80"/>
      <c r="N115" s="79"/>
      <c r="O115" s="79"/>
      <c r="P115" s="79"/>
      <c r="Q115" s="79"/>
      <c r="R115" s="79"/>
      <c r="S115" s="81"/>
      <c r="T115" s="82"/>
      <c r="U115" s="82"/>
      <c r="V115" s="83"/>
      <c r="W115" s="83"/>
      <c r="X115" s="84"/>
      <c r="Y115" s="85"/>
      <c r="Z115" s="86"/>
      <c r="AA115" s="87"/>
      <c r="AB115" s="86">
        <f>12000000+736610</f>
        <v>12736610</v>
      </c>
      <c r="AC115" s="87">
        <f>AB115</f>
        <v>12736610</v>
      </c>
      <c r="AD115" s="88" t="s">
        <v>287</v>
      </c>
    </row>
    <row r="116" spans="1:30" ht="18.75" x14ac:dyDescent="0.25">
      <c r="A116" s="98" t="s">
        <v>3</v>
      </c>
      <c r="B116" s="98"/>
      <c r="C116" s="98"/>
      <c r="D116" s="98"/>
      <c r="E116" s="98"/>
      <c r="F116" s="98"/>
      <c r="G116" s="41"/>
      <c r="H116" s="41"/>
      <c r="I116" s="41"/>
      <c r="J116" s="41"/>
      <c r="K116" s="23"/>
      <c r="L116" s="23"/>
      <c r="M116" s="23"/>
      <c r="N116" s="23"/>
      <c r="O116" s="23"/>
      <c r="P116" s="23"/>
      <c r="Q116" s="23"/>
      <c r="R116" s="23"/>
      <c r="S116" s="23"/>
      <c r="T116" s="23"/>
      <c r="U116" s="23"/>
      <c r="V116" s="30"/>
      <c r="W116" s="30"/>
      <c r="X116" s="31"/>
      <c r="Y116" s="10"/>
      <c r="Z116" s="10"/>
      <c r="AA116" s="10"/>
      <c r="AB116" s="71">
        <f>SUM(AB8:AB115)</f>
        <v>49877598</v>
      </c>
      <c r="AC116" s="71">
        <f>SUM(AC8:AC115)</f>
        <v>164395165</v>
      </c>
      <c r="AD116" s="10"/>
    </row>
    <row r="117" spans="1:30" ht="24.75" customHeight="1" x14ac:dyDescent="0.25">
      <c r="A117" s="95"/>
      <c r="B117" s="95"/>
      <c r="C117" s="95"/>
      <c r="D117" s="95"/>
      <c r="E117" s="95"/>
      <c r="F117" s="95"/>
      <c r="G117" s="95"/>
      <c r="H117" s="95"/>
      <c r="I117" s="95"/>
      <c r="J117" s="95"/>
      <c r="K117" s="46"/>
      <c r="L117" s="46"/>
      <c r="M117" s="46"/>
      <c r="N117" s="46"/>
      <c r="O117" s="46"/>
      <c r="P117" s="46"/>
      <c r="Q117" s="46"/>
      <c r="R117" s="46"/>
      <c r="S117" s="46"/>
      <c r="T117" s="46"/>
      <c r="U117" s="46"/>
      <c r="AC117" s="92"/>
    </row>
    <row r="118" spans="1:30" ht="26.25" customHeight="1" x14ac:dyDescent="0.25">
      <c r="A118" s="95"/>
      <c r="B118" s="95"/>
      <c r="C118" s="95"/>
      <c r="D118" s="95"/>
      <c r="E118" s="95"/>
      <c r="F118" s="95"/>
      <c r="G118" s="95"/>
      <c r="H118" s="95"/>
      <c r="I118" s="95"/>
      <c r="J118" s="95"/>
      <c r="K118" s="46"/>
      <c r="L118" s="46"/>
      <c r="M118" s="46"/>
      <c r="N118" s="46"/>
      <c r="O118" s="46"/>
      <c r="P118" s="46"/>
      <c r="Q118" s="46"/>
      <c r="R118" s="46"/>
      <c r="S118" s="46"/>
      <c r="T118" s="46"/>
      <c r="U118" s="46"/>
      <c r="AC118" s="91"/>
    </row>
    <row r="119" spans="1:30" ht="409.5" customHeight="1" x14ac:dyDescent="0.25">
      <c r="A119" s="49"/>
      <c r="B119" s="96" t="s">
        <v>288</v>
      </c>
      <c r="C119" s="96"/>
      <c r="D119" s="96"/>
      <c r="E119" s="96"/>
      <c r="F119" s="49"/>
      <c r="G119" s="49"/>
      <c r="H119" s="49"/>
      <c r="I119" s="49"/>
      <c r="J119" s="49"/>
      <c r="K119" s="26"/>
      <c r="L119" s="26"/>
      <c r="M119" s="26"/>
      <c r="N119" s="26"/>
      <c r="O119" s="26"/>
      <c r="P119" s="26"/>
      <c r="Q119" s="26"/>
      <c r="R119" s="26"/>
      <c r="S119" s="26"/>
      <c r="T119" s="26"/>
      <c r="U119" s="26"/>
    </row>
    <row r="121" spans="1:30" ht="31.5" customHeight="1" x14ac:dyDescent="0.25">
      <c r="A121" s="94"/>
      <c r="B121" s="94"/>
      <c r="C121" s="47"/>
    </row>
    <row r="122" spans="1:30" ht="31.5" customHeight="1" x14ac:dyDescent="0.25">
      <c r="A122" s="93"/>
      <c r="B122" s="93"/>
      <c r="C122" s="47"/>
    </row>
    <row r="123" spans="1:30" ht="31.5" customHeight="1" x14ac:dyDescent="0.25">
      <c r="A123" s="93"/>
      <c r="B123" s="93"/>
      <c r="C123" s="48"/>
    </row>
  </sheetData>
  <autoFilter ref="A7:AD116" xr:uid="{00000000-0001-0000-0000-000000000000}">
    <filterColumn colId="1" showButton="0"/>
    <filterColumn colId="6" showButton="0"/>
    <filterColumn colId="7" showButton="0"/>
    <filterColumn colId="9" showButton="0"/>
    <filterColumn colId="10" showButton="0"/>
    <filterColumn colId="12" showButton="0"/>
    <filterColumn colId="13" showButton="0"/>
    <filterColumn colId="15" showButton="0"/>
    <filterColumn colId="16" showButton="0"/>
  </autoFilter>
  <mergeCells count="32">
    <mergeCell ref="V4:AD6"/>
    <mergeCell ref="P4:R6"/>
    <mergeCell ref="S4:U6"/>
    <mergeCell ref="A2:J2"/>
    <mergeCell ref="A3:J3"/>
    <mergeCell ref="M4:O6"/>
    <mergeCell ref="A4:F5"/>
    <mergeCell ref="G4:I6"/>
    <mergeCell ref="J4:L6"/>
    <mergeCell ref="B20:C20"/>
    <mergeCell ref="B7:C7"/>
    <mergeCell ref="B34:C34"/>
    <mergeCell ref="B46:C46"/>
    <mergeCell ref="B48:C48"/>
    <mergeCell ref="B51:C51"/>
    <mergeCell ref="B66:C66"/>
    <mergeCell ref="B68:C68"/>
    <mergeCell ref="A116:F116"/>
    <mergeCell ref="A117:J117"/>
    <mergeCell ref="B91:C91"/>
    <mergeCell ref="B105:C105"/>
    <mergeCell ref="B107:C107"/>
    <mergeCell ref="B81:C81"/>
    <mergeCell ref="B84:C84"/>
    <mergeCell ref="B86:C86"/>
    <mergeCell ref="B77:C77"/>
    <mergeCell ref="B89:C89"/>
    <mergeCell ref="A123:B123"/>
    <mergeCell ref="A121:B121"/>
    <mergeCell ref="A122:B122"/>
    <mergeCell ref="A118:J118"/>
    <mergeCell ref="B119:E119"/>
  </mergeCells>
  <pageMargins left="0.7" right="0.7" top="0.75" bottom="0.75" header="0.3" footer="0.3"/>
  <pageSetup paperSize="9" scale="12"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7E2C6-8F84-49C9-8973-435EBD0C5B43}">
  <dimension ref="A1:BF84"/>
  <sheetViews>
    <sheetView topLeftCell="A4" zoomScale="70" zoomScaleNormal="70" workbookViewId="0">
      <pane xSplit="2" ySplit="4" topLeftCell="Q75" activePane="bottomRight" state="frozen"/>
      <selection activeCell="A4" sqref="A4"/>
      <selection pane="topRight" activeCell="C4" sqref="C4"/>
      <selection pane="bottomLeft" activeCell="A8" sqref="A8"/>
      <selection pane="bottomRight" activeCell="V80" sqref="V80"/>
    </sheetView>
  </sheetViews>
  <sheetFormatPr baseColWidth="10" defaultColWidth="11.42578125" defaultRowHeight="15" x14ac:dyDescent="0.25"/>
  <cols>
    <col min="1" max="1" width="13" style="14" customWidth="1"/>
    <col min="2" max="2" width="26.85546875" style="13" customWidth="1"/>
    <col min="3" max="3" width="23.42578125" style="9" customWidth="1"/>
    <col min="4" max="5" width="15" style="9" customWidth="1"/>
    <col min="6" max="8" width="30.140625" style="9" customWidth="1"/>
    <col min="9" max="20" width="28.42578125" style="9" customWidth="1"/>
    <col min="21" max="26" width="11.42578125" style="9"/>
    <col min="27" max="27" width="19.5703125" style="9" bestFit="1" customWidth="1"/>
    <col min="28" max="28" width="35.42578125" style="9" customWidth="1"/>
    <col min="29" max="16384" width="11.42578125" style="9"/>
  </cols>
  <sheetData>
    <row r="1" spans="1:58" x14ac:dyDescent="0.25">
      <c r="A1" s="51"/>
      <c r="B1" s="52"/>
      <c r="C1" s="50"/>
      <c r="D1" s="50"/>
      <c r="E1" s="50"/>
      <c r="F1" s="50"/>
      <c r="G1" s="50"/>
      <c r="H1" s="50"/>
      <c r="I1" s="50"/>
    </row>
    <row r="2" spans="1:58" ht="15" customHeight="1" x14ac:dyDescent="0.25">
      <c r="A2" s="116" t="s">
        <v>5</v>
      </c>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8"/>
    </row>
    <row r="3" spans="1:58" ht="36.75" customHeight="1" x14ac:dyDescent="0.25">
      <c r="A3" s="119" t="s">
        <v>230</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row>
    <row r="4" spans="1:58" ht="37.5" customHeight="1" x14ac:dyDescent="0.25">
      <c r="A4" s="121" t="s">
        <v>6</v>
      </c>
      <c r="B4" s="122"/>
      <c r="C4" s="122"/>
      <c r="D4" s="122"/>
      <c r="E4" s="122"/>
      <c r="F4" s="125" t="s">
        <v>233</v>
      </c>
      <c r="G4" s="125"/>
      <c r="H4" s="125"/>
      <c r="I4" s="126" t="s">
        <v>232</v>
      </c>
      <c r="J4" s="126"/>
      <c r="K4" s="126"/>
      <c r="L4" s="125" t="s">
        <v>245</v>
      </c>
      <c r="M4" s="125"/>
      <c r="N4" s="125"/>
      <c r="O4" s="127" t="s">
        <v>246</v>
      </c>
      <c r="P4" s="127"/>
      <c r="Q4" s="127"/>
      <c r="R4" s="105" t="s">
        <v>279</v>
      </c>
      <c r="S4" s="106"/>
      <c r="T4" s="107"/>
      <c r="U4" s="100" t="s">
        <v>234</v>
      </c>
      <c r="V4" s="100"/>
      <c r="W4" s="100"/>
      <c r="X4" s="100"/>
      <c r="Y4" s="100"/>
      <c r="Z4" s="100"/>
      <c r="AA4" s="100"/>
      <c r="AB4" s="100"/>
    </row>
    <row r="5" spans="1:58" ht="30.75" customHeight="1" x14ac:dyDescent="0.25">
      <c r="A5" s="123"/>
      <c r="B5" s="124"/>
      <c r="C5" s="124"/>
      <c r="D5" s="124"/>
      <c r="E5" s="124"/>
      <c r="F5" s="125"/>
      <c r="G5" s="125"/>
      <c r="H5" s="125"/>
      <c r="I5" s="126"/>
      <c r="J5" s="126"/>
      <c r="K5" s="126"/>
      <c r="L5" s="125"/>
      <c r="M5" s="125"/>
      <c r="N5" s="125"/>
      <c r="O5" s="101"/>
      <c r="P5" s="101"/>
      <c r="Q5" s="101"/>
      <c r="R5" s="105"/>
      <c r="S5" s="106"/>
      <c r="T5" s="107"/>
      <c r="U5" s="100"/>
      <c r="V5" s="100"/>
      <c r="W5" s="100"/>
      <c r="X5" s="100"/>
      <c r="Y5" s="100"/>
      <c r="Z5" s="100"/>
      <c r="AA5" s="100"/>
      <c r="AB5" s="100"/>
    </row>
    <row r="6" spans="1:58" ht="45" customHeight="1" x14ac:dyDescent="0.25">
      <c r="A6" s="7" t="s">
        <v>0</v>
      </c>
      <c r="B6" s="7" t="s">
        <v>4</v>
      </c>
      <c r="C6" s="7" t="s">
        <v>1</v>
      </c>
      <c r="D6" s="7" t="s">
        <v>2</v>
      </c>
      <c r="E6" s="36" t="s">
        <v>284</v>
      </c>
      <c r="F6" s="125"/>
      <c r="G6" s="125"/>
      <c r="H6" s="125"/>
      <c r="I6" s="126"/>
      <c r="J6" s="126"/>
      <c r="K6" s="126"/>
      <c r="L6" s="125"/>
      <c r="M6" s="125"/>
      <c r="N6" s="125"/>
      <c r="O6" s="101"/>
      <c r="P6" s="101"/>
      <c r="Q6" s="101"/>
      <c r="R6" s="108"/>
      <c r="S6" s="109"/>
      <c r="T6" s="110"/>
      <c r="U6" s="100"/>
      <c r="V6" s="100"/>
      <c r="W6" s="100"/>
      <c r="X6" s="100"/>
      <c r="Y6" s="100"/>
      <c r="Z6" s="100"/>
      <c r="AA6" s="100"/>
      <c r="AB6" s="100"/>
    </row>
    <row r="7" spans="1:58" ht="63.75" x14ac:dyDescent="0.25">
      <c r="A7" s="17"/>
      <c r="B7" s="97" t="s">
        <v>39</v>
      </c>
      <c r="C7" s="97"/>
      <c r="D7" s="18"/>
      <c r="E7" s="19"/>
      <c r="F7" s="7" t="s">
        <v>276</v>
      </c>
      <c r="G7" s="7" t="s">
        <v>277</v>
      </c>
      <c r="H7" s="7" t="s">
        <v>278</v>
      </c>
      <c r="I7" s="7" t="s">
        <v>276</v>
      </c>
      <c r="J7" s="7" t="s">
        <v>277</v>
      </c>
      <c r="K7" s="7" t="s">
        <v>278</v>
      </c>
      <c r="L7" s="7" t="s">
        <v>276</v>
      </c>
      <c r="M7" s="7" t="s">
        <v>277</v>
      </c>
      <c r="N7" s="7" t="s">
        <v>278</v>
      </c>
      <c r="O7" s="7" t="s">
        <v>276</v>
      </c>
      <c r="P7" s="7" t="s">
        <v>277</v>
      </c>
      <c r="Q7" s="7" t="s">
        <v>278</v>
      </c>
      <c r="R7" s="7" t="s">
        <v>276</v>
      </c>
      <c r="S7" s="7" t="s">
        <v>277</v>
      </c>
      <c r="T7" s="7" t="s">
        <v>278</v>
      </c>
      <c r="U7" s="53" t="s">
        <v>235</v>
      </c>
      <c r="V7" s="53" t="s">
        <v>236</v>
      </c>
      <c r="W7" s="53" t="s">
        <v>237</v>
      </c>
      <c r="X7" s="54" t="s">
        <v>238</v>
      </c>
      <c r="Y7" s="55" t="s">
        <v>239</v>
      </c>
      <c r="Z7" s="55" t="s">
        <v>240</v>
      </c>
      <c r="AA7" s="55" t="s">
        <v>241</v>
      </c>
      <c r="AB7" s="55" t="s">
        <v>243</v>
      </c>
    </row>
    <row r="8" spans="1:58" ht="126" customHeight="1" x14ac:dyDescent="0.25">
      <c r="A8" s="11">
        <v>1</v>
      </c>
      <c r="B8" s="15" t="s">
        <v>247</v>
      </c>
      <c r="C8" s="16" t="s">
        <v>250</v>
      </c>
      <c r="D8" s="8" t="s">
        <v>7</v>
      </c>
      <c r="E8" s="1">
        <v>1</v>
      </c>
      <c r="F8" s="24">
        <v>22000</v>
      </c>
      <c r="G8" s="24">
        <f>F8*19%</f>
        <v>4180</v>
      </c>
      <c r="H8" s="24">
        <f>F8+G8</f>
        <v>26180</v>
      </c>
      <c r="I8" s="24">
        <v>20000</v>
      </c>
      <c r="J8" s="24">
        <f>I8*19%</f>
        <v>3800</v>
      </c>
      <c r="K8" s="24">
        <f>J8+I8</f>
        <v>23800</v>
      </c>
      <c r="L8" s="24">
        <v>22000</v>
      </c>
      <c r="M8" s="24">
        <f>L8*19%</f>
        <v>4180</v>
      </c>
      <c r="N8" s="24">
        <f>L8+M8</f>
        <v>26180</v>
      </c>
      <c r="O8" s="24">
        <v>23000</v>
      </c>
      <c r="P8" s="24">
        <f>O8*19%</f>
        <v>4370</v>
      </c>
      <c r="Q8" s="24">
        <f>O8+P8</f>
        <v>27370</v>
      </c>
      <c r="R8" s="68"/>
      <c r="S8" s="67"/>
      <c r="T8" s="69"/>
      <c r="U8" s="30">
        <f>MEDIAN(H8,K8,N8,Q8,T8)</f>
        <v>26180</v>
      </c>
      <c r="V8" s="30">
        <f>AVERAGE(H8,K8,N8,Q8,T8)</f>
        <v>25882.5</v>
      </c>
      <c r="W8" s="31">
        <f>STDEV(H8,K8,N8,Q8,T8)</f>
        <v>1497.383829662032</v>
      </c>
      <c r="X8" s="32">
        <f>W8/V8</f>
        <v>5.7853137435024897E-2</v>
      </c>
      <c r="Y8" s="33">
        <f>AA8/1.19</f>
        <v>21750.420168067227</v>
      </c>
      <c r="Z8" s="34">
        <f>Y8*19%</f>
        <v>4132.5798319327732</v>
      </c>
      <c r="AA8" s="33">
        <f>ROUNDUP(IF(X8&lt;15%,V8,U8),0)</f>
        <v>25883</v>
      </c>
      <c r="AB8" s="35" t="s">
        <v>244</v>
      </c>
    </row>
    <row r="9" spans="1:58" ht="126" customHeight="1" x14ac:dyDescent="0.25">
      <c r="A9" s="11">
        <v>2</v>
      </c>
      <c r="B9" s="15" t="s">
        <v>248</v>
      </c>
      <c r="C9" s="16" t="s">
        <v>251</v>
      </c>
      <c r="D9" s="8" t="s">
        <v>7</v>
      </c>
      <c r="E9" s="1">
        <v>1</v>
      </c>
      <c r="F9" s="24">
        <v>23000</v>
      </c>
      <c r="G9" s="24">
        <f>F9*19%</f>
        <v>4370</v>
      </c>
      <c r="H9" s="24">
        <f>F9+G9</f>
        <v>27370</v>
      </c>
      <c r="I9" s="24">
        <v>25000</v>
      </c>
      <c r="J9" s="24">
        <f>I9*19%</f>
        <v>4750</v>
      </c>
      <c r="K9" s="24">
        <f>J9+I9</f>
        <v>29750</v>
      </c>
      <c r="L9" s="24">
        <v>26000</v>
      </c>
      <c r="M9" s="24">
        <f>L9*19%</f>
        <v>4940</v>
      </c>
      <c r="N9" s="24">
        <f>L9+M9</f>
        <v>30940</v>
      </c>
      <c r="O9" s="24">
        <v>26500</v>
      </c>
      <c r="P9" s="24">
        <f>O9*19%</f>
        <v>5035</v>
      </c>
      <c r="Q9" s="24">
        <f>O9+P9</f>
        <v>31535</v>
      </c>
      <c r="R9" s="68"/>
      <c r="S9" s="67"/>
      <c r="T9" s="69"/>
      <c r="U9" s="30">
        <f t="shared" ref="U9:U72" si="0">MEDIAN(H9,K9,N9,Q9,T9)</f>
        <v>30345</v>
      </c>
      <c r="V9" s="30">
        <f t="shared" ref="V9:V72" si="1">AVERAGE(H9,K9,N9,Q9,T9)</f>
        <v>29898.75</v>
      </c>
      <c r="W9" s="31">
        <f t="shared" ref="W9:W72" si="2">STDEV(H9,K9,N9,Q9,T9)</f>
        <v>1841.9390824164989</v>
      </c>
      <c r="X9" s="32">
        <f>W9/V9</f>
        <v>6.1605889290237852E-2</v>
      </c>
      <c r="Y9" s="33">
        <f>AA9/1.19</f>
        <v>25125.210084033613</v>
      </c>
      <c r="Z9" s="34">
        <f>Y9*19%</f>
        <v>4773.7899159663866</v>
      </c>
      <c r="AA9" s="33">
        <f>ROUNDUP(IF(X9&lt;15%,V9,U9),0)</f>
        <v>29899</v>
      </c>
      <c r="AB9" s="35" t="s">
        <v>244</v>
      </c>
    </row>
    <row r="10" spans="1:58" ht="126" customHeight="1" x14ac:dyDescent="0.25">
      <c r="A10" s="11">
        <v>3</v>
      </c>
      <c r="B10" s="15" t="s">
        <v>249</v>
      </c>
      <c r="C10" s="16" t="s">
        <v>252</v>
      </c>
      <c r="D10" s="8" t="s">
        <v>7</v>
      </c>
      <c r="E10" s="1">
        <v>1</v>
      </c>
      <c r="F10" s="24">
        <v>31000</v>
      </c>
      <c r="G10" s="24">
        <f>F10*19%</f>
        <v>5890</v>
      </c>
      <c r="H10" s="24">
        <f>F10+G10</f>
        <v>36890</v>
      </c>
      <c r="I10" s="24">
        <v>35000</v>
      </c>
      <c r="J10" s="24">
        <f>I10*19%</f>
        <v>6650</v>
      </c>
      <c r="K10" s="24">
        <f>J10+I10</f>
        <v>41650</v>
      </c>
      <c r="L10" s="24">
        <v>37000</v>
      </c>
      <c r="M10" s="24">
        <f>L10*19%</f>
        <v>7030</v>
      </c>
      <c r="N10" s="24">
        <f>L10+M10</f>
        <v>44030</v>
      </c>
      <c r="O10" s="24">
        <v>33000</v>
      </c>
      <c r="P10" s="24">
        <f>O10*19%</f>
        <v>6270</v>
      </c>
      <c r="Q10" s="24">
        <f>O10+P10</f>
        <v>39270</v>
      </c>
      <c r="R10" s="68">
        <v>53000</v>
      </c>
      <c r="S10" s="67">
        <f>R10*19%</f>
        <v>10070</v>
      </c>
      <c r="T10" s="69">
        <f>S10+R10</f>
        <v>63070</v>
      </c>
      <c r="U10" s="30">
        <f t="shared" si="0"/>
        <v>41650</v>
      </c>
      <c r="V10" s="30">
        <f t="shared" si="1"/>
        <v>44982</v>
      </c>
      <c r="W10" s="31">
        <f t="shared" si="2"/>
        <v>10455.760134968667</v>
      </c>
      <c r="X10" s="32">
        <f>W10/V10</f>
        <v>0.23244320250252692</v>
      </c>
      <c r="Y10" s="33">
        <f>AA10/1.19</f>
        <v>35000</v>
      </c>
      <c r="Z10" s="34">
        <f>Y10*19%</f>
        <v>6650</v>
      </c>
      <c r="AA10" s="33">
        <f>ROUNDUP(IF(X10&lt;15%,V10,U10),0)</f>
        <v>41650</v>
      </c>
      <c r="AB10" s="35" t="s">
        <v>244</v>
      </c>
    </row>
    <row r="11" spans="1:58" s="63" customFormat="1" ht="409.5" x14ac:dyDescent="0.25">
      <c r="A11" s="11">
        <v>4</v>
      </c>
      <c r="B11" s="16" t="s">
        <v>22</v>
      </c>
      <c r="C11" s="16" t="s">
        <v>152</v>
      </c>
      <c r="D11" s="8" t="s">
        <v>7</v>
      </c>
      <c r="E11" s="1">
        <v>1</v>
      </c>
      <c r="F11" s="24">
        <v>125000</v>
      </c>
      <c r="G11" s="24">
        <f t="shared" ref="G11:G76" si="3">F11*19%</f>
        <v>23750</v>
      </c>
      <c r="H11" s="24">
        <f t="shared" ref="H11:H76" si="4">F11+G11</f>
        <v>148750</v>
      </c>
      <c r="I11" s="24">
        <v>99000</v>
      </c>
      <c r="J11" s="24">
        <f t="shared" ref="J11:J76" si="5">I11*19%</f>
        <v>18810</v>
      </c>
      <c r="K11" s="24">
        <f t="shared" ref="K11:K76" si="6">J11+I11</f>
        <v>117810</v>
      </c>
      <c r="L11" s="24">
        <v>98000</v>
      </c>
      <c r="M11" s="24">
        <f t="shared" ref="M11:M76" si="7">L11*19%</f>
        <v>18620</v>
      </c>
      <c r="N11" s="24">
        <f t="shared" ref="N11:N76" si="8">L11+M11</f>
        <v>116620</v>
      </c>
      <c r="O11" s="24">
        <v>99000</v>
      </c>
      <c r="P11" s="24">
        <f t="shared" ref="P11:P76" si="9">O11*19%</f>
        <v>18810</v>
      </c>
      <c r="Q11" s="24">
        <f t="shared" ref="Q11:Q76" si="10">O11+P11</f>
        <v>117810</v>
      </c>
      <c r="R11" s="68"/>
      <c r="S11" s="67"/>
      <c r="T11" s="69"/>
      <c r="U11" s="30">
        <f t="shared" si="0"/>
        <v>117810</v>
      </c>
      <c r="V11" s="30">
        <f t="shared" si="1"/>
        <v>125247.5</v>
      </c>
      <c r="W11" s="31">
        <f t="shared" si="2"/>
        <v>15678.37231135086</v>
      </c>
      <c r="X11" s="32">
        <f t="shared" ref="X11:X76" si="11">W11/V11</f>
        <v>0.12517912382563212</v>
      </c>
      <c r="Y11" s="33">
        <f t="shared" ref="Y11:Y76" si="12">AA11/1.19</f>
        <v>105250.42016806723</v>
      </c>
      <c r="Z11" s="34">
        <f t="shared" ref="Z11:Z76" si="13">Y11*19%</f>
        <v>19997.579831932773</v>
      </c>
      <c r="AA11" s="33">
        <f t="shared" ref="AA11:AA76" si="14">ROUNDUP(IF(X11&lt;15%,V11,U11),0)</f>
        <v>125248</v>
      </c>
      <c r="AB11" s="35" t="s">
        <v>244</v>
      </c>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row>
    <row r="12" spans="1:58" s="50" customFormat="1" ht="240" x14ac:dyDescent="0.25">
      <c r="A12" s="11">
        <v>5</v>
      </c>
      <c r="B12" s="15" t="s">
        <v>23</v>
      </c>
      <c r="C12" s="16" t="s">
        <v>153</v>
      </c>
      <c r="D12" s="8" t="s">
        <v>7</v>
      </c>
      <c r="E12" s="1">
        <v>1</v>
      </c>
      <c r="F12" s="24">
        <v>95000</v>
      </c>
      <c r="G12" s="24">
        <f t="shared" si="3"/>
        <v>18050</v>
      </c>
      <c r="H12" s="24">
        <f t="shared" si="4"/>
        <v>113050</v>
      </c>
      <c r="I12" s="24">
        <v>106000</v>
      </c>
      <c r="J12" s="24">
        <f t="shared" si="5"/>
        <v>20140</v>
      </c>
      <c r="K12" s="24">
        <f t="shared" si="6"/>
        <v>126140</v>
      </c>
      <c r="L12" s="24">
        <v>105000</v>
      </c>
      <c r="M12" s="24">
        <f t="shared" si="7"/>
        <v>19950</v>
      </c>
      <c r="N12" s="24">
        <f t="shared" si="8"/>
        <v>124950</v>
      </c>
      <c r="O12" s="24">
        <v>106000</v>
      </c>
      <c r="P12" s="24">
        <f t="shared" si="9"/>
        <v>20140</v>
      </c>
      <c r="Q12" s="24">
        <f t="shared" si="10"/>
        <v>126140</v>
      </c>
      <c r="R12" s="68"/>
      <c r="S12" s="67"/>
      <c r="T12" s="69"/>
      <c r="U12" s="30">
        <f t="shared" si="0"/>
        <v>125545</v>
      </c>
      <c r="V12" s="30">
        <f t="shared" si="1"/>
        <v>122570</v>
      </c>
      <c r="W12" s="31">
        <f t="shared" si="2"/>
        <v>6371.4101003362402</v>
      </c>
      <c r="X12" s="32">
        <f t="shared" si="11"/>
        <v>5.1981807133362486E-2</v>
      </c>
      <c r="Y12" s="33">
        <f t="shared" si="12"/>
        <v>103000</v>
      </c>
      <c r="Z12" s="34">
        <f t="shared" si="13"/>
        <v>19570</v>
      </c>
      <c r="AA12" s="33">
        <f t="shared" si="14"/>
        <v>122570</v>
      </c>
      <c r="AB12" s="35" t="s">
        <v>244</v>
      </c>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row>
    <row r="13" spans="1:58" ht="409.5" x14ac:dyDescent="0.25">
      <c r="A13" s="11">
        <v>6</v>
      </c>
      <c r="B13" s="15" t="s">
        <v>253</v>
      </c>
      <c r="C13" s="16" t="s">
        <v>154</v>
      </c>
      <c r="D13" s="8" t="s">
        <v>7</v>
      </c>
      <c r="E13" s="1">
        <v>1</v>
      </c>
      <c r="F13" s="24">
        <v>700000</v>
      </c>
      <c r="G13" s="24">
        <f t="shared" si="3"/>
        <v>133000</v>
      </c>
      <c r="H13" s="24">
        <f t="shared" si="4"/>
        <v>833000</v>
      </c>
      <c r="I13" s="24">
        <v>680000</v>
      </c>
      <c r="J13" s="24">
        <f t="shared" si="5"/>
        <v>129200</v>
      </c>
      <c r="K13" s="24">
        <f t="shared" si="6"/>
        <v>809200</v>
      </c>
      <c r="L13" s="24">
        <v>690000</v>
      </c>
      <c r="M13" s="24">
        <f t="shared" si="7"/>
        <v>131100</v>
      </c>
      <c r="N13" s="24">
        <f t="shared" si="8"/>
        <v>821100</v>
      </c>
      <c r="O13" s="24">
        <v>710000</v>
      </c>
      <c r="P13" s="24">
        <f t="shared" si="9"/>
        <v>134900</v>
      </c>
      <c r="Q13" s="24">
        <f t="shared" si="10"/>
        <v>844900</v>
      </c>
      <c r="R13" s="68"/>
      <c r="S13" s="67"/>
      <c r="T13" s="69"/>
      <c r="U13" s="30">
        <f t="shared" si="0"/>
        <v>827050</v>
      </c>
      <c r="V13" s="30">
        <f t="shared" si="1"/>
        <v>827050</v>
      </c>
      <c r="W13" s="31">
        <f t="shared" si="2"/>
        <v>15362.833939956086</v>
      </c>
      <c r="X13" s="32">
        <f t="shared" si="11"/>
        <v>1.8575459694040369E-2</v>
      </c>
      <c r="Y13" s="33">
        <f t="shared" si="12"/>
        <v>695000</v>
      </c>
      <c r="Z13" s="34">
        <f t="shared" si="13"/>
        <v>132050</v>
      </c>
      <c r="AA13" s="33">
        <f t="shared" si="14"/>
        <v>827050</v>
      </c>
      <c r="AB13" s="35" t="s">
        <v>244</v>
      </c>
    </row>
    <row r="14" spans="1:58" ht="409.5" x14ac:dyDescent="0.25">
      <c r="A14" s="11">
        <v>7</v>
      </c>
      <c r="B14" s="15" t="s">
        <v>258</v>
      </c>
      <c r="C14" s="16" t="s">
        <v>271</v>
      </c>
      <c r="D14" s="8" t="s">
        <v>7</v>
      </c>
      <c r="E14" s="1">
        <v>1</v>
      </c>
      <c r="F14" s="24">
        <v>1500000</v>
      </c>
      <c r="G14" s="24">
        <f t="shared" ref="G14" si="15">F14*19%</f>
        <v>285000</v>
      </c>
      <c r="H14" s="24">
        <f t="shared" ref="H14" si="16">F14+G14</f>
        <v>1785000</v>
      </c>
      <c r="I14" s="24">
        <v>1650000</v>
      </c>
      <c r="J14" s="24">
        <f t="shared" ref="J14" si="17">I14*19%</f>
        <v>313500</v>
      </c>
      <c r="K14" s="24">
        <f t="shared" ref="K14" si="18">J14+I14</f>
        <v>1963500</v>
      </c>
      <c r="L14" s="24">
        <v>1700000</v>
      </c>
      <c r="M14" s="24">
        <f t="shared" ref="M14" si="19">L14*19%</f>
        <v>323000</v>
      </c>
      <c r="N14" s="24">
        <f t="shared" ref="N14" si="20">L14+M14</f>
        <v>2023000</v>
      </c>
      <c r="O14" s="24">
        <v>1800000</v>
      </c>
      <c r="P14" s="24">
        <f t="shared" ref="P14" si="21">O14*19%</f>
        <v>342000</v>
      </c>
      <c r="Q14" s="24">
        <f t="shared" ref="Q14" si="22">O14+P14</f>
        <v>2142000</v>
      </c>
      <c r="R14" s="68">
        <v>1317000</v>
      </c>
      <c r="S14" s="67">
        <f t="shared" ref="S14:S28" si="23">R14*19%</f>
        <v>250230</v>
      </c>
      <c r="T14" s="69">
        <f t="shared" ref="T14:T68" si="24">S14+R14</f>
        <v>1567230</v>
      </c>
      <c r="U14" s="30">
        <f t="shared" si="0"/>
        <v>1963500</v>
      </c>
      <c r="V14" s="30">
        <f t="shared" si="1"/>
        <v>1896146</v>
      </c>
      <c r="W14" s="31">
        <f t="shared" si="2"/>
        <v>224506.04464022789</v>
      </c>
      <c r="X14" s="32">
        <f t="shared" ref="X14" si="25">W14/V14</f>
        <v>0.11840124370181826</v>
      </c>
      <c r="Y14" s="33">
        <f t="shared" ref="Y14" si="26">AA14/1.19</f>
        <v>1593400</v>
      </c>
      <c r="Z14" s="34">
        <f t="shared" ref="Z14" si="27">Y14*19%</f>
        <v>302746</v>
      </c>
      <c r="AA14" s="33">
        <f t="shared" ref="AA14" si="28">ROUNDUP(IF(X14&lt;15%,V14,U14),0)</f>
        <v>1896146</v>
      </c>
      <c r="AB14" s="35" t="s">
        <v>244</v>
      </c>
    </row>
    <row r="15" spans="1:58" s="63" customFormat="1" ht="405" x14ac:dyDescent="0.25">
      <c r="A15" s="11">
        <v>8</v>
      </c>
      <c r="B15" s="15" t="s">
        <v>131</v>
      </c>
      <c r="C15" s="16" t="s">
        <v>272</v>
      </c>
      <c r="D15" s="8" t="s">
        <v>7</v>
      </c>
      <c r="E15" s="1">
        <v>1</v>
      </c>
      <c r="F15" s="24">
        <v>140000</v>
      </c>
      <c r="G15" s="24">
        <f t="shared" si="3"/>
        <v>26600</v>
      </c>
      <c r="H15" s="24">
        <f t="shared" si="4"/>
        <v>166600</v>
      </c>
      <c r="I15" s="24">
        <v>120000</v>
      </c>
      <c r="J15" s="24">
        <f t="shared" si="5"/>
        <v>22800</v>
      </c>
      <c r="K15" s="24">
        <f t="shared" si="6"/>
        <v>142800</v>
      </c>
      <c r="L15" s="24">
        <v>119000</v>
      </c>
      <c r="M15" s="24">
        <f t="shared" si="7"/>
        <v>22610</v>
      </c>
      <c r="N15" s="24">
        <f t="shared" si="8"/>
        <v>141610</v>
      </c>
      <c r="O15" s="24">
        <v>120000</v>
      </c>
      <c r="P15" s="24">
        <f t="shared" si="9"/>
        <v>22800</v>
      </c>
      <c r="Q15" s="24">
        <f t="shared" si="10"/>
        <v>142800</v>
      </c>
      <c r="R15" s="68">
        <v>129000</v>
      </c>
      <c r="S15" s="67">
        <f t="shared" si="23"/>
        <v>24510</v>
      </c>
      <c r="T15" s="69">
        <f t="shared" si="24"/>
        <v>153510</v>
      </c>
      <c r="U15" s="30">
        <f t="shared" si="0"/>
        <v>142800</v>
      </c>
      <c r="V15" s="30">
        <f t="shared" si="1"/>
        <v>149464</v>
      </c>
      <c r="W15" s="31">
        <f t="shared" si="2"/>
        <v>10729.815003065058</v>
      </c>
      <c r="X15" s="32">
        <f t="shared" si="11"/>
        <v>7.1788624706050005E-2</v>
      </c>
      <c r="Y15" s="33">
        <f t="shared" si="12"/>
        <v>125600</v>
      </c>
      <c r="Z15" s="34">
        <f t="shared" si="13"/>
        <v>23864</v>
      </c>
      <c r="AA15" s="33">
        <f t="shared" si="14"/>
        <v>149464</v>
      </c>
      <c r="AB15" s="35" t="s">
        <v>244</v>
      </c>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row>
    <row r="16" spans="1:58" s="50" customFormat="1" ht="135" x14ac:dyDescent="0.25">
      <c r="A16" s="11">
        <v>9</v>
      </c>
      <c r="B16" s="15" t="s">
        <v>132</v>
      </c>
      <c r="C16" s="16" t="s">
        <v>155</v>
      </c>
      <c r="D16" s="8" t="s">
        <v>7</v>
      </c>
      <c r="E16" s="1">
        <v>1</v>
      </c>
      <c r="F16" s="24">
        <v>200000</v>
      </c>
      <c r="G16" s="24">
        <f t="shared" si="3"/>
        <v>38000</v>
      </c>
      <c r="H16" s="24">
        <f t="shared" si="4"/>
        <v>238000</v>
      </c>
      <c r="I16" s="24">
        <v>195000</v>
      </c>
      <c r="J16" s="24">
        <f t="shared" si="5"/>
        <v>37050</v>
      </c>
      <c r="K16" s="24">
        <f t="shared" si="6"/>
        <v>232050</v>
      </c>
      <c r="L16" s="24">
        <v>180000</v>
      </c>
      <c r="M16" s="24">
        <f t="shared" si="7"/>
        <v>34200</v>
      </c>
      <c r="N16" s="24">
        <f t="shared" si="8"/>
        <v>214200</v>
      </c>
      <c r="O16" s="24">
        <v>210000</v>
      </c>
      <c r="P16" s="24">
        <f t="shared" si="9"/>
        <v>39900</v>
      </c>
      <c r="Q16" s="24">
        <f t="shared" si="10"/>
        <v>249900</v>
      </c>
      <c r="R16" s="68">
        <v>86000</v>
      </c>
      <c r="S16" s="67">
        <f t="shared" si="23"/>
        <v>16340</v>
      </c>
      <c r="T16" s="69">
        <f t="shared" si="24"/>
        <v>102340</v>
      </c>
      <c r="U16" s="30">
        <f t="shared" si="0"/>
        <v>232050</v>
      </c>
      <c r="V16" s="30">
        <f t="shared" si="1"/>
        <v>207298</v>
      </c>
      <c r="W16" s="31">
        <f t="shared" si="2"/>
        <v>60070.841678804536</v>
      </c>
      <c r="X16" s="32">
        <f t="shared" si="11"/>
        <v>0.28978013139926356</v>
      </c>
      <c r="Y16" s="33">
        <f t="shared" si="12"/>
        <v>195000</v>
      </c>
      <c r="Z16" s="34">
        <f t="shared" si="13"/>
        <v>37050</v>
      </c>
      <c r="AA16" s="33">
        <f t="shared" si="14"/>
        <v>232050</v>
      </c>
      <c r="AB16" s="35" t="s">
        <v>244</v>
      </c>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row>
    <row r="17" spans="1:58" ht="315" x14ac:dyDescent="0.25">
      <c r="A17" s="11">
        <v>10</v>
      </c>
      <c r="B17" s="15" t="s">
        <v>133</v>
      </c>
      <c r="C17" s="16" t="s">
        <v>156</v>
      </c>
      <c r="D17" s="8" t="s">
        <v>7</v>
      </c>
      <c r="E17" s="1">
        <v>1</v>
      </c>
      <c r="F17" s="24">
        <v>25000</v>
      </c>
      <c r="G17" s="24">
        <f t="shared" si="3"/>
        <v>4750</v>
      </c>
      <c r="H17" s="24">
        <f t="shared" si="4"/>
        <v>29750</v>
      </c>
      <c r="I17" s="24">
        <v>30000</v>
      </c>
      <c r="J17" s="24">
        <f t="shared" si="5"/>
        <v>5700</v>
      </c>
      <c r="K17" s="24">
        <f t="shared" si="6"/>
        <v>35700</v>
      </c>
      <c r="L17" s="24">
        <v>28000</v>
      </c>
      <c r="M17" s="24">
        <f t="shared" si="7"/>
        <v>5320</v>
      </c>
      <c r="N17" s="24">
        <f t="shared" si="8"/>
        <v>33320</v>
      </c>
      <c r="O17" s="24">
        <v>31000</v>
      </c>
      <c r="P17" s="24">
        <f t="shared" si="9"/>
        <v>5890</v>
      </c>
      <c r="Q17" s="24">
        <f t="shared" si="10"/>
        <v>36890</v>
      </c>
      <c r="R17" s="68">
        <v>38000</v>
      </c>
      <c r="S17" s="67">
        <f t="shared" si="23"/>
        <v>7220</v>
      </c>
      <c r="T17" s="69">
        <f t="shared" si="24"/>
        <v>45220</v>
      </c>
      <c r="U17" s="30">
        <f t="shared" si="0"/>
        <v>35700</v>
      </c>
      <c r="V17" s="30">
        <f t="shared" si="1"/>
        <v>36176</v>
      </c>
      <c r="W17" s="31">
        <f t="shared" si="2"/>
        <v>5744.1387518060528</v>
      </c>
      <c r="X17" s="32">
        <f t="shared" si="11"/>
        <v>0.15878313665983118</v>
      </c>
      <c r="Y17" s="33">
        <f t="shared" si="12"/>
        <v>30000</v>
      </c>
      <c r="Z17" s="34">
        <f t="shared" si="13"/>
        <v>5700</v>
      </c>
      <c r="AA17" s="33">
        <f t="shared" si="14"/>
        <v>35700</v>
      </c>
      <c r="AB17" s="35" t="s">
        <v>244</v>
      </c>
    </row>
    <row r="18" spans="1:58" ht="345" x14ac:dyDescent="0.25">
      <c r="A18" s="11">
        <v>11</v>
      </c>
      <c r="B18" s="15" t="s">
        <v>134</v>
      </c>
      <c r="C18" s="16" t="s">
        <v>157</v>
      </c>
      <c r="D18" s="8" t="s">
        <v>7</v>
      </c>
      <c r="E18" s="1">
        <v>1</v>
      </c>
      <c r="F18" s="24">
        <v>1500</v>
      </c>
      <c r="G18" s="24">
        <f t="shared" si="3"/>
        <v>285</v>
      </c>
      <c r="H18" s="24">
        <f t="shared" si="4"/>
        <v>1785</v>
      </c>
      <c r="I18" s="24">
        <v>2000</v>
      </c>
      <c r="J18" s="24">
        <f t="shared" si="5"/>
        <v>380</v>
      </c>
      <c r="K18" s="24">
        <f t="shared" si="6"/>
        <v>2380</v>
      </c>
      <c r="L18" s="24">
        <v>2100</v>
      </c>
      <c r="M18" s="24">
        <f t="shared" si="7"/>
        <v>399</v>
      </c>
      <c r="N18" s="24">
        <f t="shared" si="8"/>
        <v>2499</v>
      </c>
      <c r="O18" s="24">
        <v>1950</v>
      </c>
      <c r="P18" s="24">
        <f t="shared" si="9"/>
        <v>370.5</v>
      </c>
      <c r="Q18" s="24">
        <f t="shared" si="10"/>
        <v>2320.5</v>
      </c>
      <c r="R18" s="68"/>
      <c r="S18" s="67"/>
      <c r="T18" s="69"/>
      <c r="U18" s="30">
        <f t="shared" si="0"/>
        <v>2350.25</v>
      </c>
      <c r="V18" s="30">
        <f t="shared" si="1"/>
        <v>2246.125</v>
      </c>
      <c r="W18" s="31">
        <f t="shared" si="2"/>
        <v>316.24683792885583</v>
      </c>
      <c r="X18" s="32">
        <f t="shared" si="11"/>
        <v>0.14079663328125364</v>
      </c>
      <c r="Y18" s="33">
        <f t="shared" si="12"/>
        <v>1888.2352941176471</v>
      </c>
      <c r="Z18" s="34">
        <f t="shared" si="13"/>
        <v>358.76470588235293</v>
      </c>
      <c r="AA18" s="33">
        <f t="shared" si="14"/>
        <v>2247</v>
      </c>
      <c r="AB18" s="35" t="s">
        <v>244</v>
      </c>
    </row>
    <row r="19" spans="1:58" ht="345" x14ac:dyDescent="0.25">
      <c r="A19" s="11">
        <v>12</v>
      </c>
      <c r="B19" s="15" t="s">
        <v>254</v>
      </c>
      <c r="C19" s="16" t="s">
        <v>158</v>
      </c>
      <c r="D19" s="8" t="s">
        <v>7</v>
      </c>
      <c r="E19" s="1">
        <v>1</v>
      </c>
      <c r="F19" s="24">
        <v>5000</v>
      </c>
      <c r="G19" s="24">
        <f t="shared" si="3"/>
        <v>950</v>
      </c>
      <c r="H19" s="24">
        <f t="shared" si="4"/>
        <v>5950</v>
      </c>
      <c r="I19" s="24">
        <v>5500</v>
      </c>
      <c r="J19" s="24">
        <f t="shared" si="5"/>
        <v>1045</v>
      </c>
      <c r="K19" s="24">
        <f t="shared" si="6"/>
        <v>6545</v>
      </c>
      <c r="L19" s="24">
        <v>6000</v>
      </c>
      <c r="M19" s="24">
        <f t="shared" si="7"/>
        <v>1140</v>
      </c>
      <c r="N19" s="24">
        <f t="shared" si="8"/>
        <v>7140</v>
      </c>
      <c r="O19" s="24">
        <v>6300</v>
      </c>
      <c r="P19" s="24">
        <f t="shared" si="9"/>
        <v>1197</v>
      </c>
      <c r="Q19" s="24">
        <f t="shared" si="10"/>
        <v>7497</v>
      </c>
      <c r="R19" s="68"/>
      <c r="S19" s="67"/>
      <c r="T19" s="69"/>
      <c r="U19" s="30">
        <f t="shared" si="0"/>
        <v>6842.5</v>
      </c>
      <c r="V19" s="30">
        <f t="shared" si="1"/>
        <v>6783</v>
      </c>
      <c r="W19" s="31">
        <f t="shared" si="2"/>
        <v>680.14165191279585</v>
      </c>
      <c r="X19" s="32">
        <f t="shared" si="11"/>
        <v>0.10027150993849268</v>
      </c>
      <c r="Y19" s="33">
        <f t="shared" si="12"/>
        <v>5700</v>
      </c>
      <c r="Z19" s="34">
        <f t="shared" si="13"/>
        <v>1083</v>
      </c>
      <c r="AA19" s="33">
        <f t="shared" si="14"/>
        <v>6783</v>
      </c>
      <c r="AB19" s="35" t="s">
        <v>244</v>
      </c>
    </row>
    <row r="20" spans="1:58" ht="345" x14ac:dyDescent="0.25">
      <c r="A20" s="11">
        <v>13</v>
      </c>
      <c r="B20" s="15" t="s">
        <v>255</v>
      </c>
      <c r="C20" s="16" t="s">
        <v>158</v>
      </c>
      <c r="D20" s="8" t="s">
        <v>7</v>
      </c>
      <c r="E20" s="1">
        <v>1</v>
      </c>
      <c r="F20" s="24">
        <v>7500</v>
      </c>
      <c r="G20" s="24">
        <f t="shared" ref="G20" si="29">F20*19%</f>
        <v>1425</v>
      </c>
      <c r="H20" s="24">
        <f t="shared" ref="H20" si="30">F20+G20</f>
        <v>8925</v>
      </c>
      <c r="I20" s="24">
        <v>6900</v>
      </c>
      <c r="J20" s="24">
        <f t="shared" ref="J20" si="31">I20*19%</f>
        <v>1311</v>
      </c>
      <c r="K20" s="24">
        <f t="shared" ref="K20" si="32">J20+I20</f>
        <v>8211</v>
      </c>
      <c r="L20" s="24">
        <v>7000</v>
      </c>
      <c r="M20" s="24">
        <f t="shared" ref="M20" si="33">L20*19%</f>
        <v>1330</v>
      </c>
      <c r="N20" s="24">
        <f t="shared" ref="N20" si="34">L20+M20</f>
        <v>8330</v>
      </c>
      <c r="O20" s="24">
        <v>7300</v>
      </c>
      <c r="P20" s="24">
        <f t="shared" ref="P20" si="35">O20*19%</f>
        <v>1387</v>
      </c>
      <c r="Q20" s="24">
        <f t="shared" ref="Q20" si="36">O20+P20</f>
        <v>8687</v>
      </c>
      <c r="R20" s="68"/>
      <c r="S20" s="67"/>
      <c r="T20" s="69"/>
      <c r="U20" s="30">
        <f t="shared" si="0"/>
        <v>8508.5</v>
      </c>
      <c r="V20" s="30">
        <f t="shared" si="1"/>
        <v>8538.25</v>
      </c>
      <c r="W20" s="31">
        <f t="shared" si="2"/>
        <v>327.70044756352308</v>
      </c>
      <c r="X20" s="32">
        <f t="shared" ref="X20" si="37">W20/V20</f>
        <v>3.8380282559485036E-2</v>
      </c>
      <c r="Y20" s="33">
        <f t="shared" ref="Y20" si="38">AA20/1.19</f>
        <v>7175.6302521008411</v>
      </c>
      <c r="Z20" s="34">
        <f t="shared" ref="Z20" si="39">Y20*19%</f>
        <v>1363.3697478991598</v>
      </c>
      <c r="AA20" s="33">
        <f t="shared" ref="AA20" si="40">ROUNDUP(IF(X20&lt;15%,V20,U20),0)</f>
        <v>8539</v>
      </c>
      <c r="AB20" s="35" t="s">
        <v>244</v>
      </c>
    </row>
    <row r="21" spans="1:58" ht="409.5" x14ac:dyDescent="0.25">
      <c r="A21" s="11">
        <v>14</v>
      </c>
      <c r="B21" s="15" t="s">
        <v>257</v>
      </c>
      <c r="C21" s="16" t="s">
        <v>275</v>
      </c>
      <c r="D21" s="8" t="s">
        <v>273</v>
      </c>
      <c r="E21" s="1">
        <v>1</v>
      </c>
      <c r="F21" s="24">
        <v>35000</v>
      </c>
      <c r="G21" s="24">
        <f t="shared" si="3"/>
        <v>6650</v>
      </c>
      <c r="H21" s="24">
        <f t="shared" si="4"/>
        <v>41650</v>
      </c>
      <c r="I21" s="24">
        <v>30000</v>
      </c>
      <c r="J21" s="24">
        <f t="shared" si="5"/>
        <v>5700</v>
      </c>
      <c r="K21" s="24">
        <f t="shared" si="6"/>
        <v>35700</v>
      </c>
      <c r="L21" s="24">
        <v>33000</v>
      </c>
      <c r="M21" s="24">
        <f t="shared" si="7"/>
        <v>6270</v>
      </c>
      <c r="N21" s="24">
        <f t="shared" si="8"/>
        <v>39270</v>
      </c>
      <c r="O21" s="24">
        <v>34000</v>
      </c>
      <c r="P21" s="24">
        <f t="shared" si="9"/>
        <v>6460</v>
      </c>
      <c r="Q21" s="24">
        <f t="shared" si="10"/>
        <v>40460</v>
      </c>
      <c r="R21" s="68"/>
      <c r="S21" s="67"/>
      <c r="T21" s="69"/>
      <c r="U21" s="30">
        <f t="shared" si="0"/>
        <v>39865</v>
      </c>
      <c r="V21" s="30">
        <f t="shared" si="1"/>
        <v>39270</v>
      </c>
      <c r="W21" s="31">
        <f t="shared" si="2"/>
        <v>2570.6938103684511</v>
      </c>
      <c r="X21" s="32">
        <f t="shared" si="11"/>
        <v>6.5462027256645045E-2</v>
      </c>
      <c r="Y21" s="33">
        <f t="shared" si="12"/>
        <v>33000</v>
      </c>
      <c r="Z21" s="34">
        <f t="shared" si="13"/>
        <v>6270</v>
      </c>
      <c r="AA21" s="33">
        <f t="shared" si="14"/>
        <v>39270</v>
      </c>
      <c r="AB21" s="35" t="s">
        <v>244</v>
      </c>
    </row>
    <row r="22" spans="1:58" ht="409.5" x14ac:dyDescent="0.25">
      <c r="A22" s="11">
        <v>15</v>
      </c>
      <c r="B22" s="15" t="s">
        <v>256</v>
      </c>
      <c r="C22" s="16" t="s">
        <v>274</v>
      </c>
      <c r="D22" s="8" t="s">
        <v>273</v>
      </c>
      <c r="E22" s="1">
        <v>1</v>
      </c>
      <c r="F22" s="24">
        <v>70000</v>
      </c>
      <c r="G22" s="24">
        <f t="shared" ref="G22" si="41">F22*19%</f>
        <v>13300</v>
      </c>
      <c r="H22" s="24">
        <f t="shared" ref="H22" si="42">F22+G22</f>
        <v>83300</v>
      </c>
      <c r="I22" s="24">
        <v>68000</v>
      </c>
      <c r="J22" s="24">
        <f t="shared" ref="J22" si="43">I22*19%</f>
        <v>12920</v>
      </c>
      <c r="K22" s="24">
        <f t="shared" ref="K22" si="44">J22+I22</f>
        <v>80920</v>
      </c>
      <c r="L22" s="24">
        <v>84000</v>
      </c>
      <c r="M22" s="24">
        <f t="shared" ref="M22" si="45">L22*19%</f>
        <v>15960</v>
      </c>
      <c r="N22" s="24">
        <f t="shared" ref="N22" si="46">L22+M22</f>
        <v>99960</v>
      </c>
      <c r="O22" s="24">
        <v>85000</v>
      </c>
      <c r="P22" s="24">
        <f t="shared" ref="P22" si="47">O22*19%</f>
        <v>16150</v>
      </c>
      <c r="Q22" s="24">
        <f t="shared" ref="Q22" si="48">O22+P22</f>
        <v>101150</v>
      </c>
      <c r="R22" s="68">
        <v>79000</v>
      </c>
      <c r="S22" s="67">
        <f t="shared" si="23"/>
        <v>15010</v>
      </c>
      <c r="T22" s="69">
        <f t="shared" si="24"/>
        <v>94010</v>
      </c>
      <c r="U22" s="30">
        <f t="shared" si="0"/>
        <v>94010</v>
      </c>
      <c r="V22" s="30">
        <f t="shared" si="1"/>
        <v>91868</v>
      </c>
      <c r="W22" s="31">
        <f t="shared" si="2"/>
        <v>9347.3723580480091</v>
      </c>
      <c r="X22" s="32">
        <f t="shared" ref="X22" si="49">W22/V22</f>
        <v>0.10174785951634964</v>
      </c>
      <c r="Y22" s="33">
        <f t="shared" ref="Y22" si="50">AA22/1.19</f>
        <v>77200</v>
      </c>
      <c r="Z22" s="34">
        <f t="shared" ref="Z22" si="51">Y22*19%</f>
        <v>14668</v>
      </c>
      <c r="AA22" s="33">
        <f t="shared" ref="AA22" si="52">ROUNDUP(IF(X22&lt;15%,V22,U22),0)</f>
        <v>91868</v>
      </c>
      <c r="AB22" s="35" t="s">
        <v>244</v>
      </c>
    </row>
    <row r="23" spans="1:58" ht="409.5" x14ac:dyDescent="0.25">
      <c r="A23" s="11">
        <v>16</v>
      </c>
      <c r="B23" s="15" t="s">
        <v>159</v>
      </c>
      <c r="C23" s="16" t="s">
        <v>160</v>
      </c>
      <c r="D23" s="8" t="s">
        <v>7</v>
      </c>
      <c r="E23" s="1">
        <v>1</v>
      </c>
      <c r="F23" s="24">
        <v>700000</v>
      </c>
      <c r="G23" s="24">
        <f t="shared" si="3"/>
        <v>133000</v>
      </c>
      <c r="H23" s="24">
        <f t="shared" si="4"/>
        <v>833000</v>
      </c>
      <c r="I23" s="24">
        <v>750000</v>
      </c>
      <c r="J23" s="24">
        <f t="shared" si="5"/>
        <v>142500</v>
      </c>
      <c r="K23" s="24">
        <f t="shared" si="6"/>
        <v>892500</v>
      </c>
      <c r="L23" s="24">
        <v>800000</v>
      </c>
      <c r="M23" s="24">
        <f t="shared" si="7"/>
        <v>152000</v>
      </c>
      <c r="N23" s="24">
        <f t="shared" si="8"/>
        <v>952000</v>
      </c>
      <c r="O23" s="24">
        <v>850000</v>
      </c>
      <c r="P23" s="24">
        <f t="shared" si="9"/>
        <v>161500</v>
      </c>
      <c r="Q23" s="24">
        <f t="shared" si="10"/>
        <v>1011500</v>
      </c>
      <c r="R23" s="68"/>
      <c r="S23" s="67"/>
      <c r="T23" s="69"/>
      <c r="U23" s="30">
        <f t="shared" si="0"/>
        <v>922250</v>
      </c>
      <c r="V23" s="30">
        <f t="shared" si="1"/>
        <v>922250</v>
      </c>
      <c r="W23" s="31">
        <f t="shared" si="2"/>
        <v>76814.169699780439</v>
      </c>
      <c r="X23" s="32">
        <f t="shared" si="11"/>
        <v>8.3289964434568112E-2</v>
      </c>
      <c r="Y23" s="33">
        <f t="shared" si="12"/>
        <v>775000</v>
      </c>
      <c r="Z23" s="34">
        <f t="shared" si="13"/>
        <v>147250</v>
      </c>
      <c r="AA23" s="33">
        <f t="shared" si="14"/>
        <v>922250</v>
      </c>
      <c r="AB23" s="35" t="s">
        <v>244</v>
      </c>
    </row>
    <row r="24" spans="1:58" s="64" customFormat="1" ht="120" x14ac:dyDescent="0.25">
      <c r="A24" s="11">
        <v>17</v>
      </c>
      <c r="B24" s="15" t="s">
        <v>161</v>
      </c>
      <c r="C24" s="16" t="s">
        <v>162</v>
      </c>
      <c r="D24" s="8" t="s">
        <v>7</v>
      </c>
      <c r="E24" s="1">
        <v>1</v>
      </c>
      <c r="F24" s="24">
        <v>66000</v>
      </c>
      <c r="G24" s="24">
        <f t="shared" si="3"/>
        <v>12540</v>
      </c>
      <c r="H24" s="24">
        <f t="shared" si="4"/>
        <v>78540</v>
      </c>
      <c r="I24" s="24">
        <v>99000</v>
      </c>
      <c r="J24" s="24">
        <f t="shared" si="5"/>
        <v>18810</v>
      </c>
      <c r="K24" s="24">
        <f t="shared" si="6"/>
        <v>117810</v>
      </c>
      <c r="L24" s="24">
        <v>98000</v>
      </c>
      <c r="M24" s="24">
        <f t="shared" si="7"/>
        <v>18620</v>
      </c>
      <c r="N24" s="24">
        <f t="shared" si="8"/>
        <v>116620</v>
      </c>
      <c r="O24" s="24">
        <v>99000</v>
      </c>
      <c r="P24" s="24">
        <f t="shared" si="9"/>
        <v>18810</v>
      </c>
      <c r="Q24" s="24">
        <f t="shared" si="10"/>
        <v>117810</v>
      </c>
      <c r="R24" s="68"/>
      <c r="S24" s="67"/>
      <c r="T24" s="69"/>
      <c r="U24" s="30">
        <f t="shared" si="0"/>
        <v>117215</v>
      </c>
      <c r="V24" s="30">
        <f t="shared" si="1"/>
        <v>107695</v>
      </c>
      <c r="W24" s="31">
        <f t="shared" si="2"/>
        <v>19444.760219658147</v>
      </c>
      <c r="X24" s="32">
        <f t="shared" si="11"/>
        <v>0.18055397390462088</v>
      </c>
      <c r="Y24" s="33">
        <f t="shared" si="12"/>
        <v>98500</v>
      </c>
      <c r="Z24" s="34">
        <f t="shared" si="13"/>
        <v>18715</v>
      </c>
      <c r="AA24" s="33">
        <f t="shared" si="14"/>
        <v>117215</v>
      </c>
      <c r="AB24" s="35" t="s">
        <v>244</v>
      </c>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row>
    <row r="25" spans="1:58" ht="409.5" x14ac:dyDescent="0.25">
      <c r="A25" s="11">
        <v>18</v>
      </c>
      <c r="B25" s="15" t="s">
        <v>163</v>
      </c>
      <c r="C25" s="16" t="s">
        <v>164</v>
      </c>
      <c r="D25" s="8" t="s">
        <v>7</v>
      </c>
      <c r="E25" s="1">
        <v>1</v>
      </c>
      <c r="F25" s="24">
        <v>507000</v>
      </c>
      <c r="G25" s="24">
        <f t="shared" si="3"/>
        <v>96330</v>
      </c>
      <c r="H25" s="24">
        <f t="shared" si="4"/>
        <v>603330</v>
      </c>
      <c r="I25" s="24">
        <v>350000</v>
      </c>
      <c r="J25" s="24">
        <f t="shared" si="5"/>
        <v>66500</v>
      </c>
      <c r="K25" s="24">
        <f t="shared" si="6"/>
        <v>416500</v>
      </c>
      <c r="L25" s="24">
        <v>360000</v>
      </c>
      <c r="M25" s="24">
        <f t="shared" si="7"/>
        <v>68400</v>
      </c>
      <c r="N25" s="24">
        <f t="shared" si="8"/>
        <v>428400</v>
      </c>
      <c r="O25" s="24">
        <v>355000</v>
      </c>
      <c r="P25" s="24">
        <f t="shared" si="9"/>
        <v>67450</v>
      </c>
      <c r="Q25" s="24">
        <f t="shared" si="10"/>
        <v>422450</v>
      </c>
      <c r="R25" s="68">
        <v>329000</v>
      </c>
      <c r="S25" s="67">
        <f t="shared" si="23"/>
        <v>62510</v>
      </c>
      <c r="T25" s="69">
        <f t="shared" si="24"/>
        <v>391510</v>
      </c>
      <c r="U25" s="30">
        <f t="shared" si="0"/>
        <v>422450</v>
      </c>
      <c r="V25" s="30">
        <f t="shared" si="1"/>
        <v>452438</v>
      </c>
      <c r="W25" s="31">
        <f t="shared" si="2"/>
        <v>85512.078503565805</v>
      </c>
      <c r="X25" s="32">
        <f t="shared" si="11"/>
        <v>0.18900286559388427</v>
      </c>
      <c r="Y25" s="33">
        <f t="shared" si="12"/>
        <v>355000</v>
      </c>
      <c r="Z25" s="34">
        <f t="shared" si="13"/>
        <v>67450</v>
      </c>
      <c r="AA25" s="33">
        <f t="shared" si="14"/>
        <v>422450</v>
      </c>
      <c r="AB25" s="35" t="s">
        <v>244</v>
      </c>
    </row>
    <row r="26" spans="1:58" ht="409.5" x14ac:dyDescent="0.25">
      <c r="A26" s="11">
        <v>19</v>
      </c>
      <c r="B26" s="15" t="s">
        <v>24</v>
      </c>
      <c r="C26" s="16" t="s">
        <v>165</v>
      </c>
      <c r="D26" s="8" t="s">
        <v>7</v>
      </c>
      <c r="E26" s="1">
        <v>1</v>
      </c>
      <c r="F26" s="24">
        <v>556000</v>
      </c>
      <c r="G26" s="24">
        <f t="shared" si="3"/>
        <v>105640</v>
      </c>
      <c r="H26" s="24">
        <f t="shared" si="4"/>
        <v>661640</v>
      </c>
      <c r="I26" s="24">
        <v>450000</v>
      </c>
      <c r="J26" s="24">
        <f t="shared" si="5"/>
        <v>85500</v>
      </c>
      <c r="K26" s="24">
        <f t="shared" si="6"/>
        <v>535500</v>
      </c>
      <c r="L26" s="24">
        <v>489000</v>
      </c>
      <c r="M26" s="24">
        <f t="shared" si="7"/>
        <v>92910</v>
      </c>
      <c r="N26" s="24">
        <f t="shared" si="8"/>
        <v>581910</v>
      </c>
      <c r="O26" s="24">
        <v>467000</v>
      </c>
      <c r="P26" s="24">
        <f t="shared" si="9"/>
        <v>88730</v>
      </c>
      <c r="Q26" s="24">
        <f t="shared" si="10"/>
        <v>555730</v>
      </c>
      <c r="R26" s="68">
        <v>329000</v>
      </c>
      <c r="S26" s="67">
        <f t="shared" si="23"/>
        <v>62510</v>
      </c>
      <c r="T26" s="69">
        <f t="shared" si="24"/>
        <v>391510</v>
      </c>
      <c r="U26" s="30">
        <f t="shared" si="0"/>
        <v>555730</v>
      </c>
      <c r="V26" s="30">
        <f t="shared" si="1"/>
        <v>545258</v>
      </c>
      <c r="W26" s="31">
        <f t="shared" si="2"/>
        <v>98401.559794547968</v>
      </c>
      <c r="X26" s="32">
        <f t="shared" si="11"/>
        <v>0.18046788821905954</v>
      </c>
      <c r="Y26" s="33">
        <f t="shared" si="12"/>
        <v>467000</v>
      </c>
      <c r="Z26" s="34">
        <f t="shared" si="13"/>
        <v>88730</v>
      </c>
      <c r="AA26" s="33">
        <f t="shared" si="14"/>
        <v>555730</v>
      </c>
      <c r="AB26" s="35" t="s">
        <v>244</v>
      </c>
    </row>
    <row r="27" spans="1:58" ht="300" x14ac:dyDescent="0.25">
      <c r="A27" s="11">
        <v>20</v>
      </c>
      <c r="B27" s="15" t="s">
        <v>25</v>
      </c>
      <c r="C27" s="16" t="s">
        <v>166</v>
      </c>
      <c r="D27" s="8" t="s">
        <v>7</v>
      </c>
      <c r="E27" s="1">
        <v>1</v>
      </c>
      <c r="F27" s="24">
        <v>484000</v>
      </c>
      <c r="G27" s="24">
        <f t="shared" si="3"/>
        <v>91960</v>
      </c>
      <c r="H27" s="24">
        <f t="shared" si="4"/>
        <v>575960</v>
      </c>
      <c r="I27" s="24">
        <v>500000</v>
      </c>
      <c r="J27" s="24">
        <f t="shared" si="5"/>
        <v>95000</v>
      </c>
      <c r="K27" s="24">
        <f t="shared" si="6"/>
        <v>595000</v>
      </c>
      <c r="L27" s="24">
        <v>487000</v>
      </c>
      <c r="M27" s="24">
        <f t="shared" si="7"/>
        <v>92530</v>
      </c>
      <c r="N27" s="24">
        <f t="shared" si="8"/>
        <v>579530</v>
      </c>
      <c r="O27" s="24">
        <v>490000</v>
      </c>
      <c r="P27" s="24">
        <f t="shared" si="9"/>
        <v>93100</v>
      </c>
      <c r="Q27" s="24">
        <f t="shared" si="10"/>
        <v>583100</v>
      </c>
      <c r="R27" s="68">
        <v>726000</v>
      </c>
      <c r="S27" s="67">
        <f t="shared" si="23"/>
        <v>137940</v>
      </c>
      <c r="T27" s="69">
        <f t="shared" si="24"/>
        <v>863940</v>
      </c>
      <c r="U27" s="30">
        <f t="shared" si="0"/>
        <v>583100</v>
      </c>
      <c r="V27" s="30">
        <f t="shared" si="1"/>
        <v>639506</v>
      </c>
      <c r="W27" s="31">
        <f t="shared" si="2"/>
        <v>125666.47914221199</v>
      </c>
      <c r="X27" s="32">
        <f t="shared" si="11"/>
        <v>0.19650555138217934</v>
      </c>
      <c r="Y27" s="33">
        <f t="shared" si="12"/>
        <v>490000</v>
      </c>
      <c r="Z27" s="34">
        <f t="shared" si="13"/>
        <v>93100</v>
      </c>
      <c r="AA27" s="33">
        <f t="shared" si="14"/>
        <v>583100</v>
      </c>
      <c r="AB27" s="35" t="s">
        <v>244</v>
      </c>
    </row>
    <row r="28" spans="1:58" s="64" customFormat="1" ht="150" x14ac:dyDescent="0.25">
      <c r="A28" s="11">
        <v>21</v>
      </c>
      <c r="B28" s="15" t="s">
        <v>26</v>
      </c>
      <c r="C28" s="16" t="s">
        <v>167</v>
      </c>
      <c r="D28" s="8" t="s">
        <v>7</v>
      </c>
      <c r="E28" s="1">
        <v>1</v>
      </c>
      <c r="F28" s="24">
        <v>74000</v>
      </c>
      <c r="G28" s="24">
        <f t="shared" si="3"/>
        <v>14060</v>
      </c>
      <c r="H28" s="24">
        <f t="shared" si="4"/>
        <v>88060</v>
      </c>
      <c r="I28" s="24">
        <v>127000</v>
      </c>
      <c r="J28" s="24">
        <f t="shared" si="5"/>
        <v>24130</v>
      </c>
      <c r="K28" s="24">
        <f t="shared" si="6"/>
        <v>151130</v>
      </c>
      <c r="L28" s="24">
        <v>126000</v>
      </c>
      <c r="M28" s="24">
        <f t="shared" si="7"/>
        <v>23940</v>
      </c>
      <c r="N28" s="24">
        <f t="shared" si="8"/>
        <v>149940</v>
      </c>
      <c r="O28" s="24">
        <v>127000</v>
      </c>
      <c r="P28" s="24">
        <f t="shared" si="9"/>
        <v>24130</v>
      </c>
      <c r="Q28" s="24">
        <f t="shared" si="10"/>
        <v>151130</v>
      </c>
      <c r="R28" s="68">
        <v>108000</v>
      </c>
      <c r="S28" s="67">
        <f t="shared" si="23"/>
        <v>20520</v>
      </c>
      <c r="T28" s="69">
        <f t="shared" si="24"/>
        <v>128520</v>
      </c>
      <c r="U28" s="30">
        <f t="shared" si="0"/>
        <v>149940</v>
      </c>
      <c r="V28" s="30">
        <f t="shared" si="1"/>
        <v>133756</v>
      </c>
      <c r="W28" s="31">
        <f t="shared" si="2"/>
        <v>27300.06282044054</v>
      </c>
      <c r="X28" s="32">
        <f t="shared" si="11"/>
        <v>0.20410346317503919</v>
      </c>
      <c r="Y28" s="33">
        <f t="shared" si="12"/>
        <v>126000</v>
      </c>
      <c r="Z28" s="34">
        <f t="shared" si="13"/>
        <v>23940</v>
      </c>
      <c r="AA28" s="33">
        <f t="shared" si="14"/>
        <v>149940</v>
      </c>
      <c r="AB28" s="35" t="s">
        <v>244</v>
      </c>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row>
    <row r="29" spans="1:58" ht="409.5" x14ac:dyDescent="0.25">
      <c r="A29" s="11">
        <v>22</v>
      </c>
      <c r="B29" s="16" t="s">
        <v>135</v>
      </c>
      <c r="C29" s="16" t="s">
        <v>168</v>
      </c>
      <c r="D29" s="8" t="s">
        <v>7</v>
      </c>
      <c r="E29" s="1">
        <v>1</v>
      </c>
      <c r="F29" s="24">
        <v>2500000</v>
      </c>
      <c r="G29" s="24">
        <f t="shared" si="3"/>
        <v>475000</v>
      </c>
      <c r="H29" s="24">
        <f t="shared" si="4"/>
        <v>2975000</v>
      </c>
      <c r="I29" s="24">
        <v>2610000</v>
      </c>
      <c r="J29" s="24">
        <f t="shared" si="5"/>
        <v>495900</v>
      </c>
      <c r="K29" s="24">
        <f t="shared" si="6"/>
        <v>3105900</v>
      </c>
      <c r="L29" s="24">
        <v>2300000</v>
      </c>
      <c r="M29" s="24">
        <f t="shared" si="7"/>
        <v>437000</v>
      </c>
      <c r="N29" s="24">
        <f t="shared" si="8"/>
        <v>2737000</v>
      </c>
      <c r="O29" s="24">
        <v>2430000</v>
      </c>
      <c r="P29" s="24">
        <f t="shared" si="9"/>
        <v>461700</v>
      </c>
      <c r="Q29" s="24">
        <f t="shared" si="10"/>
        <v>2891700</v>
      </c>
      <c r="R29" s="68">
        <v>3580000</v>
      </c>
      <c r="S29" s="67">
        <f>R29*19%</f>
        <v>680200</v>
      </c>
      <c r="T29" s="69">
        <f t="shared" si="24"/>
        <v>4260200</v>
      </c>
      <c r="U29" s="30">
        <f t="shared" si="0"/>
        <v>2975000</v>
      </c>
      <c r="V29" s="30">
        <f t="shared" si="1"/>
        <v>3193960</v>
      </c>
      <c r="W29" s="31">
        <f t="shared" si="2"/>
        <v>610888.56021372671</v>
      </c>
      <c r="X29" s="32">
        <f t="shared" si="11"/>
        <v>0.1912636852727419</v>
      </c>
      <c r="Y29" s="33">
        <f t="shared" si="12"/>
        <v>2500000</v>
      </c>
      <c r="Z29" s="34">
        <f t="shared" si="13"/>
        <v>475000</v>
      </c>
      <c r="AA29" s="33">
        <f t="shared" si="14"/>
        <v>2975000</v>
      </c>
      <c r="AB29" s="35" t="s">
        <v>244</v>
      </c>
    </row>
    <row r="30" spans="1:58" ht="120" customHeight="1" x14ac:dyDescent="0.25">
      <c r="A30" s="11">
        <v>23</v>
      </c>
      <c r="B30" s="15" t="s">
        <v>169</v>
      </c>
      <c r="C30" s="16" t="s">
        <v>170</v>
      </c>
      <c r="D30" s="8" t="s">
        <v>7</v>
      </c>
      <c r="E30" s="1">
        <v>1</v>
      </c>
      <c r="F30" s="24">
        <v>2800000</v>
      </c>
      <c r="G30" s="24">
        <f t="shared" si="3"/>
        <v>532000</v>
      </c>
      <c r="H30" s="24">
        <f t="shared" si="4"/>
        <v>3332000</v>
      </c>
      <c r="I30" s="24">
        <v>3000000</v>
      </c>
      <c r="J30" s="24">
        <f t="shared" si="5"/>
        <v>570000</v>
      </c>
      <c r="K30" s="24">
        <f t="shared" si="6"/>
        <v>3570000</v>
      </c>
      <c r="L30" s="24">
        <v>3100000</v>
      </c>
      <c r="M30" s="24">
        <f t="shared" si="7"/>
        <v>589000</v>
      </c>
      <c r="N30" s="24">
        <f t="shared" si="8"/>
        <v>3689000</v>
      </c>
      <c r="O30" s="24">
        <v>3150000</v>
      </c>
      <c r="P30" s="24">
        <f t="shared" si="9"/>
        <v>598500</v>
      </c>
      <c r="Q30" s="24">
        <f t="shared" si="10"/>
        <v>3748500</v>
      </c>
      <c r="R30" s="68">
        <v>4286000</v>
      </c>
      <c r="S30" s="67">
        <f>R30*19%</f>
        <v>814340</v>
      </c>
      <c r="T30" s="69">
        <f t="shared" si="24"/>
        <v>5100340</v>
      </c>
      <c r="U30" s="30">
        <f t="shared" si="0"/>
        <v>3689000</v>
      </c>
      <c r="V30" s="30">
        <f t="shared" si="1"/>
        <v>3887968</v>
      </c>
      <c r="W30" s="31">
        <f t="shared" si="2"/>
        <v>696255.97313057212</v>
      </c>
      <c r="X30" s="32">
        <f t="shared" si="11"/>
        <v>0.17907965629618663</v>
      </c>
      <c r="Y30" s="33">
        <f t="shared" si="12"/>
        <v>3100000</v>
      </c>
      <c r="Z30" s="34">
        <f t="shared" si="13"/>
        <v>589000</v>
      </c>
      <c r="AA30" s="33">
        <f t="shared" si="14"/>
        <v>3689000</v>
      </c>
      <c r="AB30" s="35" t="s">
        <v>244</v>
      </c>
    </row>
    <row r="31" spans="1:58" ht="345" x14ac:dyDescent="0.25">
      <c r="A31" s="11">
        <v>24</v>
      </c>
      <c r="B31" s="16" t="s">
        <v>136</v>
      </c>
      <c r="C31" s="16" t="s">
        <v>171</v>
      </c>
      <c r="D31" s="8" t="s">
        <v>7</v>
      </c>
      <c r="E31" s="1">
        <v>1</v>
      </c>
      <c r="F31" s="24">
        <v>3200000</v>
      </c>
      <c r="G31" s="24">
        <f t="shared" si="3"/>
        <v>608000</v>
      </c>
      <c r="H31" s="24">
        <f t="shared" si="4"/>
        <v>3808000</v>
      </c>
      <c r="I31" s="24">
        <v>3220000</v>
      </c>
      <c r="J31" s="24">
        <f t="shared" si="5"/>
        <v>611800</v>
      </c>
      <c r="K31" s="24">
        <f t="shared" si="6"/>
        <v>3831800</v>
      </c>
      <c r="L31" s="24">
        <v>3250000</v>
      </c>
      <c r="M31" s="24">
        <f t="shared" si="7"/>
        <v>617500</v>
      </c>
      <c r="N31" s="24">
        <f t="shared" si="8"/>
        <v>3867500</v>
      </c>
      <c r="O31" s="24">
        <v>3265000</v>
      </c>
      <c r="P31" s="24">
        <f t="shared" si="9"/>
        <v>620350</v>
      </c>
      <c r="Q31" s="24">
        <f t="shared" si="10"/>
        <v>3885350</v>
      </c>
      <c r="R31" s="68">
        <v>5000000</v>
      </c>
      <c r="S31" s="67">
        <f t="shared" ref="S31:S34" si="53">R31*19%</f>
        <v>950000</v>
      </c>
      <c r="T31" s="69">
        <f t="shared" si="24"/>
        <v>5950000</v>
      </c>
      <c r="U31" s="30">
        <f t="shared" si="0"/>
        <v>3867500</v>
      </c>
      <c r="V31" s="30">
        <f t="shared" si="1"/>
        <v>4268530</v>
      </c>
      <c r="W31" s="31">
        <f t="shared" si="2"/>
        <v>940453.92072126537</v>
      </c>
      <c r="X31" s="32">
        <f t="shared" si="11"/>
        <v>0.22032266862860642</v>
      </c>
      <c r="Y31" s="33">
        <f t="shared" si="12"/>
        <v>3250000</v>
      </c>
      <c r="Z31" s="34">
        <f t="shared" si="13"/>
        <v>617500</v>
      </c>
      <c r="AA31" s="33">
        <f t="shared" si="14"/>
        <v>3867500</v>
      </c>
      <c r="AB31" s="35" t="s">
        <v>244</v>
      </c>
    </row>
    <row r="32" spans="1:58" ht="285" x14ac:dyDescent="0.25">
      <c r="A32" s="11">
        <v>25</v>
      </c>
      <c r="B32" s="16" t="s">
        <v>137</v>
      </c>
      <c r="C32" s="16" t="s">
        <v>172</v>
      </c>
      <c r="D32" s="8" t="s">
        <v>7</v>
      </c>
      <c r="E32" s="1">
        <v>1</v>
      </c>
      <c r="F32" s="24">
        <v>3400000</v>
      </c>
      <c r="G32" s="24">
        <f t="shared" si="3"/>
        <v>646000</v>
      </c>
      <c r="H32" s="24">
        <f t="shared" si="4"/>
        <v>4046000</v>
      </c>
      <c r="I32" s="24">
        <v>3300000</v>
      </c>
      <c r="J32" s="24">
        <f t="shared" si="5"/>
        <v>627000</v>
      </c>
      <c r="K32" s="24">
        <f t="shared" si="6"/>
        <v>3927000</v>
      </c>
      <c r="L32" s="24">
        <v>3460000</v>
      </c>
      <c r="M32" s="24">
        <f t="shared" si="7"/>
        <v>657400</v>
      </c>
      <c r="N32" s="24">
        <f t="shared" si="8"/>
        <v>4117400</v>
      </c>
      <c r="O32" s="24">
        <v>3290000</v>
      </c>
      <c r="P32" s="24">
        <f t="shared" si="9"/>
        <v>625100</v>
      </c>
      <c r="Q32" s="24">
        <f t="shared" si="10"/>
        <v>3915100</v>
      </c>
      <c r="R32" s="68"/>
      <c r="S32" s="67"/>
      <c r="T32" s="69"/>
      <c r="U32" s="30">
        <f t="shared" si="0"/>
        <v>3986500</v>
      </c>
      <c r="V32" s="30">
        <f t="shared" si="1"/>
        <v>4001375</v>
      </c>
      <c r="W32" s="31">
        <f t="shared" si="2"/>
        <v>97345.103455010336</v>
      </c>
      <c r="X32" s="32">
        <f t="shared" si="11"/>
        <v>2.4327913143609468E-2</v>
      </c>
      <c r="Y32" s="33">
        <f t="shared" si="12"/>
        <v>3362500</v>
      </c>
      <c r="Z32" s="34">
        <f t="shared" si="13"/>
        <v>638875</v>
      </c>
      <c r="AA32" s="33">
        <f t="shared" si="14"/>
        <v>4001375</v>
      </c>
      <c r="AB32" s="35" t="s">
        <v>244</v>
      </c>
    </row>
    <row r="33" spans="1:58" ht="105" customHeight="1" x14ac:dyDescent="0.25">
      <c r="A33" s="11">
        <v>26</v>
      </c>
      <c r="B33" s="16" t="s">
        <v>173</v>
      </c>
      <c r="C33" s="16" t="s">
        <v>174</v>
      </c>
      <c r="D33" s="8" t="s">
        <v>7</v>
      </c>
      <c r="E33" s="1">
        <v>1</v>
      </c>
      <c r="F33" s="24">
        <v>3600000</v>
      </c>
      <c r="G33" s="24">
        <f t="shared" si="3"/>
        <v>684000</v>
      </c>
      <c r="H33" s="24">
        <f t="shared" si="4"/>
        <v>4284000</v>
      </c>
      <c r="I33" s="24">
        <v>3500000</v>
      </c>
      <c r="J33" s="24">
        <f t="shared" si="5"/>
        <v>665000</v>
      </c>
      <c r="K33" s="24">
        <f t="shared" si="6"/>
        <v>4165000</v>
      </c>
      <c r="L33" s="24">
        <v>3558000</v>
      </c>
      <c r="M33" s="24">
        <f t="shared" si="7"/>
        <v>676020</v>
      </c>
      <c r="N33" s="24">
        <f t="shared" si="8"/>
        <v>4234020</v>
      </c>
      <c r="O33" s="24">
        <v>3760000</v>
      </c>
      <c r="P33" s="24">
        <f t="shared" si="9"/>
        <v>714400</v>
      </c>
      <c r="Q33" s="24">
        <f t="shared" si="10"/>
        <v>4474400</v>
      </c>
      <c r="R33" s="68">
        <v>6429000</v>
      </c>
      <c r="S33" s="67">
        <f t="shared" si="53"/>
        <v>1221510</v>
      </c>
      <c r="T33" s="69">
        <f t="shared" si="24"/>
        <v>7650510</v>
      </c>
      <c r="U33" s="30">
        <f t="shared" si="0"/>
        <v>4284000</v>
      </c>
      <c r="V33" s="30">
        <f t="shared" si="1"/>
        <v>4961586</v>
      </c>
      <c r="W33" s="31">
        <f t="shared" si="2"/>
        <v>1507538.2916795181</v>
      </c>
      <c r="X33" s="32">
        <f t="shared" si="11"/>
        <v>0.30384201577469744</v>
      </c>
      <c r="Y33" s="33">
        <f t="shared" si="12"/>
        <v>3600000</v>
      </c>
      <c r="Z33" s="34">
        <f t="shared" si="13"/>
        <v>684000</v>
      </c>
      <c r="AA33" s="33">
        <f t="shared" si="14"/>
        <v>4284000</v>
      </c>
      <c r="AB33" s="35" t="s">
        <v>244</v>
      </c>
    </row>
    <row r="34" spans="1:58" ht="409.5" x14ac:dyDescent="0.25">
      <c r="A34" s="11">
        <v>27</v>
      </c>
      <c r="B34" s="16" t="s">
        <v>138</v>
      </c>
      <c r="C34" s="16" t="s">
        <v>175</v>
      </c>
      <c r="D34" s="8" t="s">
        <v>7</v>
      </c>
      <c r="E34" s="1">
        <v>1</v>
      </c>
      <c r="F34" s="24">
        <v>3567000</v>
      </c>
      <c r="G34" s="24">
        <f t="shared" si="3"/>
        <v>677730</v>
      </c>
      <c r="H34" s="24">
        <f t="shared" si="4"/>
        <v>4244730</v>
      </c>
      <c r="I34" s="24">
        <v>3456000</v>
      </c>
      <c r="J34" s="24">
        <f t="shared" si="5"/>
        <v>656640</v>
      </c>
      <c r="K34" s="24">
        <f t="shared" si="6"/>
        <v>4112640</v>
      </c>
      <c r="L34" s="24">
        <v>3670000</v>
      </c>
      <c r="M34" s="24">
        <f t="shared" si="7"/>
        <v>697300</v>
      </c>
      <c r="N34" s="24">
        <f t="shared" si="8"/>
        <v>4367300</v>
      </c>
      <c r="O34" s="24">
        <v>3570000</v>
      </c>
      <c r="P34" s="24">
        <f t="shared" si="9"/>
        <v>678300</v>
      </c>
      <c r="Q34" s="24">
        <f t="shared" si="10"/>
        <v>4248300</v>
      </c>
      <c r="R34" s="68">
        <v>4286000</v>
      </c>
      <c r="S34" s="67">
        <f t="shared" si="53"/>
        <v>814340</v>
      </c>
      <c r="T34" s="69">
        <f t="shared" si="24"/>
        <v>5100340</v>
      </c>
      <c r="U34" s="30">
        <f t="shared" si="0"/>
        <v>4248300</v>
      </c>
      <c r="V34" s="30">
        <f t="shared" si="1"/>
        <v>4414662</v>
      </c>
      <c r="W34" s="31">
        <f t="shared" si="2"/>
        <v>393753.71962687542</v>
      </c>
      <c r="X34" s="32">
        <f t="shared" si="11"/>
        <v>8.9192268768679334E-2</v>
      </c>
      <c r="Y34" s="33">
        <f t="shared" si="12"/>
        <v>3709800</v>
      </c>
      <c r="Z34" s="34">
        <f t="shared" si="13"/>
        <v>704862</v>
      </c>
      <c r="AA34" s="33">
        <f t="shared" si="14"/>
        <v>4414662</v>
      </c>
      <c r="AB34" s="35" t="s">
        <v>244</v>
      </c>
    </row>
    <row r="35" spans="1:58" s="63" customFormat="1" ht="165" x14ac:dyDescent="0.25">
      <c r="A35" s="11">
        <v>28</v>
      </c>
      <c r="B35" s="15" t="s">
        <v>27</v>
      </c>
      <c r="C35" s="16" t="s">
        <v>176</v>
      </c>
      <c r="D35" s="8" t="s">
        <v>7</v>
      </c>
      <c r="E35" s="1">
        <v>1</v>
      </c>
      <c r="F35" s="24">
        <v>86000</v>
      </c>
      <c r="G35" s="24">
        <f t="shared" si="3"/>
        <v>16340</v>
      </c>
      <c r="H35" s="24">
        <f t="shared" si="4"/>
        <v>102340</v>
      </c>
      <c r="I35" s="24">
        <v>106000</v>
      </c>
      <c r="J35" s="24">
        <f t="shared" si="5"/>
        <v>20140</v>
      </c>
      <c r="K35" s="24">
        <f t="shared" si="6"/>
        <v>126140</v>
      </c>
      <c r="L35" s="24">
        <v>105000</v>
      </c>
      <c r="M35" s="24">
        <f t="shared" si="7"/>
        <v>19950</v>
      </c>
      <c r="N35" s="24">
        <f t="shared" si="8"/>
        <v>124950</v>
      </c>
      <c r="O35" s="24">
        <v>106000</v>
      </c>
      <c r="P35" s="24">
        <f t="shared" si="9"/>
        <v>20140</v>
      </c>
      <c r="Q35" s="24">
        <f t="shared" si="10"/>
        <v>126140</v>
      </c>
      <c r="R35" s="68"/>
      <c r="S35" s="67"/>
      <c r="T35" s="69"/>
      <c r="U35" s="30">
        <f t="shared" si="0"/>
        <v>125545</v>
      </c>
      <c r="V35" s="30">
        <f t="shared" si="1"/>
        <v>119892.5</v>
      </c>
      <c r="W35" s="31">
        <f t="shared" si="2"/>
        <v>11715.105277660405</v>
      </c>
      <c r="X35" s="32">
        <f t="shared" si="11"/>
        <v>9.7713412245640091E-2</v>
      </c>
      <c r="Y35" s="33">
        <f t="shared" si="12"/>
        <v>100750.42016806723</v>
      </c>
      <c r="Z35" s="34">
        <f t="shared" si="13"/>
        <v>19142.579831932773</v>
      </c>
      <c r="AA35" s="33">
        <f t="shared" si="14"/>
        <v>119893</v>
      </c>
      <c r="AB35" s="35" t="s">
        <v>244</v>
      </c>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row>
    <row r="36" spans="1:58" s="50" customFormat="1" ht="240" x14ac:dyDescent="0.25">
      <c r="A36" s="11">
        <v>29</v>
      </c>
      <c r="B36" s="15" t="s">
        <v>28</v>
      </c>
      <c r="C36" s="16" t="s">
        <v>177</v>
      </c>
      <c r="D36" s="8" t="s">
        <v>7</v>
      </c>
      <c r="E36" s="1">
        <v>1</v>
      </c>
      <c r="F36" s="24">
        <v>148000</v>
      </c>
      <c r="G36" s="24">
        <f t="shared" si="3"/>
        <v>28120</v>
      </c>
      <c r="H36" s="24">
        <f t="shared" si="4"/>
        <v>176120</v>
      </c>
      <c r="I36" s="24">
        <v>113000</v>
      </c>
      <c r="J36" s="24">
        <f t="shared" si="5"/>
        <v>21470</v>
      </c>
      <c r="K36" s="24">
        <f t="shared" si="6"/>
        <v>134470</v>
      </c>
      <c r="L36" s="24">
        <v>112000</v>
      </c>
      <c r="M36" s="24">
        <f t="shared" si="7"/>
        <v>21280</v>
      </c>
      <c r="N36" s="24">
        <f t="shared" si="8"/>
        <v>133280</v>
      </c>
      <c r="O36" s="24">
        <v>113000</v>
      </c>
      <c r="P36" s="24">
        <f t="shared" si="9"/>
        <v>21470</v>
      </c>
      <c r="Q36" s="24">
        <f t="shared" si="10"/>
        <v>134470</v>
      </c>
      <c r="R36" s="68"/>
      <c r="S36" s="67"/>
      <c r="T36" s="69"/>
      <c r="U36" s="30">
        <f t="shared" si="0"/>
        <v>134470</v>
      </c>
      <c r="V36" s="30">
        <f t="shared" si="1"/>
        <v>144585</v>
      </c>
      <c r="W36" s="31">
        <f t="shared" si="2"/>
        <v>21030.816278341012</v>
      </c>
      <c r="X36" s="32">
        <f t="shared" si="11"/>
        <v>0.14545641856583333</v>
      </c>
      <c r="Y36" s="33">
        <f t="shared" si="12"/>
        <v>121500</v>
      </c>
      <c r="Z36" s="34">
        <f t="shared" si="13"/>
        <v>23085</v>
      </c>
      <c r="AA36" s="33">
        <f t="shared" si="14"/>
        <v>144585</v>
      </c>
      <c r="AB36" s="35" t="s">
        <v>244</v>
      </c>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row>
    <row r="37" spans="1:58" ht="409.5" x14ac:dyDescent="0.25">
      <c r="A37" s="11">
        <v>30</v>
      </c>
      <c r="B37" s="15" t="s">
        <v>139</v>
      </c>
      <c r="C37" s="16" t="s">
        <v>178</v>
      </c>
      <c r="D37" s="8" t="s">
        <v>7</v>
      </c>
      <c r="E37" s="1">
        <v>1</v>
      </c>
      <c r="F37" s="24">
        <v>110000</v>
      </c>
      <c r="G37" s="24">
        <f t="shared" si="3"/>
        <v>20900</v>
      </c>
      <c r="H37" s="24">
        <f t="shared" si="4"/>
        <v>130900</v>
      </c>
      <c r="I37" s="24">
        <v>120000</v>
      </c>
      <c r="J37" s="24">
        <f t="shared" si="5"/>
        <v>22800</v>
      </c>
      <c r="K37" s="24">
        <f t="shared" si="6"/>
        <v>142800</v>
      </c>
      <c r="L37" s="24">
        <v>119000</v>
      </c>
      <c r="M37" s="24">
        <f t="shared" si="7"/>
        <v>22610</v>
      </c>
      <c r="N37" s="24">
        <f t="shared" si="8"/>
        <v>141610</v>
      </c>
      <c r="O37" s="24">
        <v>120000</v>
      </c>
      <c r="P37" s="24">
        <f t="shared" si="9"/>
        <v>22800</v>
      </c>
      <c r="Q37" s="24">
        <f t="shared" si="10"/>
        <v>142800</v>
      </c>
      <c r="R37" s="68"/>
      <c r="S37" s="67"/>
      <c r="T37" s="69"/>
      <c r="U37" s="30">
        <f t="shared" si="0"/>
        <v>142205</v>
      </c>
      <c r="V37" s="30">
        <f t="shared" si="1"/>
        <v>139527.5</v>
      </c>
      <c r="W37" s="31">
        <f t="shared" si="2"/>
        <v>5778.9582394522749</v>
      </c>
      <c r="X37" s="32">
        <f t="shared" si="11"/>
        <v>4.1418059088368063E-2</v>
      </c>
      <c r="Y37" s="33">
        <f t="shared" si="12"/>
        <v>117250.42016806723</v>
      </c>
      <c r="Z37" s="34">
        <f t="shared" si="13"/>
        <v>22277.579831932773</v>
      </c>
      <c r="AA37" s="33">
        <f t="shared" si="14"/>
        <v>139528</v>
      </c>
      <c r="AB37" s="35" t="s">
        <v>244</v>
      </c>
    </row>
    <row r="38" spans="1:58" ht="390" x14ac:dyDescent="0.25">
      <c r="A38" s="11">
        <v>31</v>
      </c>
      <c r="B38" s="15" t="s">
        <v>140</v>
      </c>
      <c r="C38" s="16" t="s">
        <v>179</v>
      </c>
      <c r="D38" s="8" t="s">
        <v>7</v>
      </c>
      <c r="E38" s="1">
        <v>1</v>
      </c>
      <c r="F38" s="24">
        <v>100000</v>
      </c>
      <c r="G38" s="24">
        <f t="shared" si="3"/>
        <v>19000</v>
      </c>
      <c r="H38" s="24">
        <f t="shared" si="4"/>
        <v>119000</v>
      </c>
      <c r="I38" s="24">
        <v>127000</v>
      </c>
      <c r="J38" s="24">
        <f t="shared" si="5"/>
        <v>24130</v>
      </c>
      <c r="K38" s="24">
        <f t="shared" si="6"/>
        <v>151130</v>
      </c>
      <c r="L38" s="24">
        <v>126000</v>
      </c>
      <c r="M38" s="24">
        <f t="shared" si="7"/>
        <v>23940</v>
      </c>
      <c r="N38" s="24">
        <f t="shared" si="8"/>
        <v>149940</v>
      </c>
      <c r="O38" s="24">
        <v>127000</v>
      </c>
      <c r="P38" s="24">
        <f t="shared" si="9"/>
        <v>24130</v>
      </c>
      <c r="Q38" s="24">
        <f t="shared" si="10"/>
        <v>151130</v>
      </c>
      <c r="R38" s="68"/>
      <c r="S38" s="67"/>
      <c r="T38" s="69"/>
      <c r="U38" s="30">
        <f t="shared" si="0"/>
        <v>150535</v>
      </c>
      <c r="V38" s="30">
        <f t="shared" si="1"/>
        <v>142800</v>
      </c>
      <c r="W38" s="31">
        <f t="shared" si="2"/>
        <v>15876.580236310338</v>
      </c>
      <c r="X38" s="32">
        <f t="shared" si="11"/>
        <v>0.11118053386771945</v>
      </c>
      <c r="Y38" s="33">
        <f t="shared" si="12"/>
        <v>120000</v>
      </c>
      <c r="Z38" s="34">
        <f t="shared" si="13"/>
        <v>22800</v>
      </c>
      <c r="AA38" s="33">
        <f t="shared" si="14"/>
        <v>142800</v>
      </c>
      <c r="AB38" s="35" t="s">
        <v>244</v>
      </c>
    </row>
    <row r="39" spans="1:58" s="63" customFormat="1" ht="300" x14ac:dyDescent="0.25">
      <c r="A39" s="11">
        <v>32</v>
      </c>
      <c r="B39" s="15" t="s">
        <v>29</v>
      </c>
      <c r="C39" s="16" t="s">
        <v>180</v>
      </c>
      <c r="D39" s="8" t="s">
        <v>7</v>
      </c>
      <c r="E39" s="1">
        <v>1</v>
      </c>
      <c r="F39" s="24">
        <v>94000</v>
      </c>
      <c r="G39" s="24">
        <f t="shared" si="3"/>
        <v>17860</v>
      </c>
      <c r="H39" s="24">
        <f t="shared" si="4"/>
        <v>111860</v>
      </c>
      <c r="I39" s="24">
        <v>134000</v>
      </c>
      <c r="J39" s="24">
        <f t="shared" si="5"/>
        <v>25460</v>
      </c>
      <c r="K39" s="24">
        <f t="shared" si="6"/>
        <v>159460</v>
      </c>
      <c r="L39" s="24">
        <v>133000</v>
      </c>
      <c r="M39" s="24">
        <f t="shared" si="7"/>
        <v>25270</v>
      </c>
      <c r="N39" s="24">
        <f t="shared" si="8"/>
        <v>158270</v>
      </c>
      <c r="O39" s="24">
        <v>134000</v>
      </c>
      <c r="P39" s="24">
        <f t="shared" si="9"/>
        <v>25460</v>
      </c>
      <c r="Q39" s="24">
        <f t="shared" si="10"/>
        <v>159460</v>
      </c>
      <c r="R39" s="68"/>
      <c r="S39" s="67"/>
      <c r="T39" s="69"/>
      <c r="U39" s="30">
        <f t="shared" si="0"/>
        <v>158865</v>
      </c>
      <c r="V39" s="30">
        <f t="shared" si="1"/>
        <v>147262.5</v>
      </c>
      <c r="W39" s="31">
        <f t="shared" si="2"/>
        <v>23608.332392046104</v>
      </c>
      <c r="X39" s="32">
        <f t="shared" si="11"/>
        <v>0.16031462451096581</v>
      </c>
      <c r="Y39" s="33">
        <f t="shared" si="12"/>
        <v>133500</v>
      </c>
      <c r="Z39" s="34">
        <f t="shared" si="13"/>
        <v>25365</v>
      </c>
      <c r="AA39" s="33">
        <f t="shared" si="14"/>
        <v>158865</v>
      </c>
      <c r="AB39" s="35" t="s">
        <v>244</v>
      </c>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row>
    <row r="40" spans="1:58" s="10" customFormat="1" ht="285" x14ac:dyDescent="0.25">
      <c r="A40" s="11">
        <v>33</v>
      </c>
      <c r="B40" s="15" t="s">
        <v>30</v>
      </c>
      <c r="C40" s="16" t="s">
        <v>181</v>
      </c>
      <c r="D40" s="8" t="s">
        <v>7</v>
      </c>
      <c r="E40" s="1">
        <v>1</v>
      </c>
      <c r="F40" s="24">
        <v>140000</v>
      </c>
      <c r="G40" s="24">
        <f t="shared" si="3"/>
        <v>26600</v>
      </c>
      <c r="H40" s="24">
        <f t="shared" si="4"/>
        <v>166600</v>
      </c>
      <c r="I40" s="24">
        <v>141000</v>
      </c>
      <c r="J40" s="24">
        <f t="shared" si="5"/>
        <v>26790</v>
      </c>
      <c r="K40" s="24">
        <f t="shared" si="6"/>
        <v>167790</v>
      </c>
      <c r="L40" s="24">
        <v>140000</v>
      </c>
      <c r="M40" s="24">
        <f t="shared" si="7"/>
        <v>26600</v>
      </c>
      <c r="N40" s="24">
        <f t="shared" si="8"/>
        <v>166600</v>
      </c>
      <c r="O40" s="24">
        <v>141000</v>
      </c>
      <c r="P40" s="24">
        <f t="shared" si="9"/>
        <v>26790</v>
      </c>
      <c r="Q40" s="24">
        <f t="shared" si="10"/>
        <v>167790</v>
      </c>
      <c r="R40" s="68"/>
      <c r="S40" s="67"/>
      <c r="T40" s="69"/>
      <c r="U40" s="30">
        <f t="shared" si="0"/>
        <v>167195</v>
      </c>
      <c r="V40" s="30">
        <f t="shared" si="1"/>
        <v>167195</v>
      </c>
      <c r="W40" s="31">
        <f t="shared" si="2"/>
        <v>687.04682033565462</v>
      </c>
      <c r="X40" s="32">
        <f t="shared" si="11"/>
        <v>4.1092545849795428E-3</v>
      </c>
      <c r="Y40" s="33">
        <f t="shared" si="12"/>
        <v>140500</v>
      </c>
      <c r="Z40" s="34">
        <f t="shared" si="13"/>
        <v>26695</v>
      </c>
      <c r="AA40" s="33">
        <f t="shared" si="14"/>
        <v>167195</v>
      </c>
      <c r="AB40" s="35" t="s">
        <v>244</v>
      </c>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row>
    <row r="41" spans="1:58" s="50" customFormat="1" ht="255" x14ac:dyDescent="0.25">
      <c r="A41" s="11">
        <v>34</v>
      </c>
      <c r="B41" s="15" t="s">
        <v>31</v>
      </c>
      <c r="C41" s="16" t="s">
        <v>182</v>
      </c>
      <c r="D41" s="8" t="s">
        <v>7</v>
      </c>
      <c r="E41" s="1">
        <v>1</v>
      </c>
      <c r="F41" s="24">
        <v>156000</v>
      </c>
      <c r="G41" s="24">
        <f t="shared" si="3"/>
        <v>29640</v>
      </c>
      <c r="H41" s="24">
        <f t="shared" si="4"/>
        <v>185640</v>
      </c>
      <c r="I41" s="24">
        <v>148000</v>
      </c>
      <c r="J41" s="24">
        <f t="shared" si="5"/>
        <v>28120</v>
      </c>
      <c r="K41" s="24">
        <f t="shared" si="6"/>
        <v>176120</v>
      </c>
      <c r="L41" s="24">
        <v>147000</v>
      </c>
      <c r="M41" s="24">
        <f t="shared" si="7"/>
        <v>27930</v>
      </c>
      <c r="N41" s="24">
        <f t="shared" si="8"/>
        <v>174930</v>
      </c>
      <c r="O41" s="24">
        <v>148000</v>
      </c>
      <c r="P41" s="24">
        <f t="shared" si="9"/>
        <v>28120</v>
      </c>
      <c r="Q41" s="24">
        <f t="shared" si="10"/>
        <v>176120</v>
      </c>
      <c r="R41" s="68"/>
      <c r="S41" s="67"/>
      <c r="T41" s="69"/>
      <c r="U41" s="30">
        <f t="shared" si="0"/>
        <v>176120</v>
      </c>
      <c r="V41" s="30">
        <f t="shared" si="1"/>
        <v>178202.5</v>
      </c>
      <c r="W41" s="31">
        <f t="shared" si="2"/>
        <v>4989.9657647456188</v>
      </c>
      <c r="X41" s="32">
        <f t="shared" si="11"/>
        <v>2.8001659711539506E-2</v>
      </c>
      <c r="Y41" s="33">
        <f t="shared" si="12"/>
        <v>149750.42016806724</v>
      </c>
      <c r="Z41" s="34">
        <f t="shared" si="13"/>
        <v>28452.579831932777</v>
      </c>
      <c r="AA41" s="33">
        <f t="shared" si="14"/>
        <v>178203</v>
      </c>
      <c r="AB41" s="35" t="s">
        <v>244</v>
      </c>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row>
    <row r="42" spans="1:58" ht="165" x14ac:dyDescent="0.25">
      <c r="A42" s="11">
        <v>35</v>
      </c>
      <c r="B42" s="15" t="s">
        <v>32</v>
      </c>
      <c r="C42" s="16" t="s">
        <v>183</v>
      </c>
      <c r="D42" s="8" t="s">
        <v>7</v>
      </c>
      <c r="E42" s="1">
        <v>1</v>
      </c>
      <c r="F42" s="24">
        <v>296000</v>
      </c>
      <c r="G42" s="24">
        <f t="shared" si="3"/>
        <v>56240</v>
      </c>
      <c r="H42" s="24">
        <f t="shared" si="4"/>
        <v>352240</v>
      </c>
      <c r="I42" s="24">
        <v>280000</v>
      </c>
      <c r="J42" s="24">
        <f t="shared" si="5"/>
        <v>53200</v>
      </c>
      <c r="K42" s="24">
        <f t="shared" si="6"/>
        <v>333200</v>
      </c>
      <c r="L42" s="24">
        <v>270000</v>
      </c>
      <c r="M42" s="24">
        <f t="shared" si="7"/>
        <v>51300</v>
      </c>
      <c r="N42" s="24">
        <f t="shared" si="8"/>
        <v>321300</v>
      </c>
      <c r="O42" s="24">
        <v>290000</v>
      </c>
      <c r="P42" s="24">
        <f t="shared" si="9"/>
        <v>55100</v>
      </c>
      <c r="Q42" s="24">
        <f t="shared" si="10"/>
        <v>345100</v>
      </c>
      <c r="R42" s="68"/>
      <c r="S42" s="67"/>
      <c r="T42" s="69"/>
      <c r="U42" s="30">
        <f t="shared" si="0"/>
        <v>339150</v>
      </c>
      <c r="V42" s="30">
        <f t="shared" si="1"/>
        <v>337960</v>
      </c>
      <c r="W42" s="31">
        <f t="shared" si="2"/>
        <v>13602.833038255916</v>
      </c>
      <c r="X42" s="32">
        <f t="shared" si="11"/>
        <v>4.0249831454183677E-2</v>
      </c>
      <c r="Y42" s="33">
        <f t="shared" si="12"/>
        <v>284000</v>
      </c>
      <c r="Z42" s="34">
        <f t="shared" si="13"/>
        <v>53960</v>
      </c>
      <c r="AA42" s="33">
        <f t="shared" si="14"/>
        <v>337960</v>
      </c>
      <c r="AB42" s="35" t="s">
        <v>244</v>
      </c>
    </row>
    <row r="43" spans="1:58" ht="409.5" x14ac:dyDescent="0.25">
      <c r="A43" s="11">
        <v>36</v>
      </c>
      <c r="B43" s="15" t="s">
        <v>33</v>
      </c>
      <c r="C43" s="16" t="s">
        <v>184</v>
      </c>
      <c r="D43" s="8" t="s">
        <v>7</v>
      </c>
      <c r="E43" s="1">
        <v>1</v>
      </c>
      <c r="F43" s="24">
        <v>507000</v>
      </c>
      <c r="G43" s="24">
        <f t="shared" si="3"/>
        <v>96330</v>
      </c>
      <c r="H43" s="24">
        <f t="shared" si="4"/>
        <v>603330</v>
      </c>
      <c r="I43" s="24">
        <v>634000</v>
      </c>
      <c r="J43" s="24">
        <f t="shared" si="5"/>
        <v>120460</v>
      </c>
      <c r="K43" s="24">
        <f t="shared" si="6"/>
        <v>754460</v>
      </c>
      <c r="L43" s="24">
        <v>680900</v>
      </c>
      <c r="M43" s="24">
        <f t="shared" si="7"/>
        <v>129371</v>
      </c>
      <c r="N43" s="24">
        <f t="shared" si="8"/>
        <v>810271</v>
      </c>
      <c r="O43" s="24">
        <v>704000</v>
      </c>
      <c r="P43" s="24">
        <f t="shared" si="9"/>
        <v>133760</v>
      </c>
      <c r="Q43" s="24">
        <f t="shared" si="10"/>
        <v>837760</v>
      </c>
      <c r="R43" s="68"/>
      <c r="S43" s="67"/>
      <c r="T43" s="69"/>
      <c r="U43" s="30">
        <f t="shared" si="0"/>
        <v>782365.5</v>
      </c>
      <c r="V43" s="30">
        <f t="shared" si="1"/>
        <v>751455.25</v>
      </c>
      <c r="W43" s="31">
        <f t="shared" si="2"/>
        <v>104654.86217523133</v>
      </c>
      <c r="X43" s="32">
        <f t="shared" si="11"/>
        <v>0.13926958681203083</v>
      </c>
      <c r="Y43" s="33">
        <f t="shared" si="12"/>
        <v>631475.63025210088</v>
      </c>
      <c r="Z43" s="34">
        <f t="shared" si="13"/>
        <v>119980.36974789917</v>
      </c>
      <c r="AA43" s="33">
        <f t="shared" si="14"/>
        <v>751456</v>
      </c>
      <c r="AB43" s="35" t="s">
        <v>244</v>
      </c>
    </row>
    <row r="44" spans="1:58" ht="315" x14ac:dyDescent="0.25">
      <c r="A44" s="11">
        <v>37</v>
      </c>
      <c r="B44" s="15" t="s">
        <v>34</v>
      </c>
      <c r="C44" s="16" t="s">
        <v>185</v>
      </c>
      <c r="D44" s="8" t="s">
        <v>7</v>
      </c>
      <c r="E44" s="1">
        <v>1</v>
      </c>
      <c r="F44" s="24">
        <v>56000</v>
      </c>
      <c r="G44" s="24">
        <f t="shared" si="3"/>
        <v>10640</v>
      </c>
      <c r="H44" s="24">
        <f t="shared" si="4"/>
        <v>66640</v>
      </c>
      <c r="I44" s="24">
        <v>90000</v>
      </c>
      <c r="J44" s="24">
        <f t="shared" si="5"/>
        <v>17100</v>
      </c>
      <c r="K44" s="24">
        <f t="shared" si="6"/>
        <v>107100</v>
      </c>
      <c r="L44" s="24">
        <v>98000</v>
      </c>
      <c r="M44" s="24">
        <f t="shared" si="7"/>
        <v>18620</v>
      </c>
      <c r="N44" s="24">
        <f t="shared" si="8"/>
        <v>116620</v>
      </c>
      <c r="O44" s="24">
        <v>99000</v>
      </c>
      <c r="P44" s="24">
        <f t="shared" si="9"/>
        <v>18810</v>
      </c>
      <c r="Q44" s="24">
        <f t="shared" si="10"/>
        <v>117810</v>
      </c>
      <c r="R44" s="68"/>
      <c r="S44" s="67"/>
      <c r="T44" s="69"/>
      <c r="U44" s="30">
        <f t="shared" si="0"/>
        <v>111860</v>
      </c>
      <c r="V44" s="30">
        <f t="shared" si="1"/>
        <v>102042.5</v>
      </c>
      <c r="W44" s="31">
        <f t="shared" si="2"/>
        <v>24083.416666522491</v>
      </c>
      <c r="X44" s="32">
        <f t="shared" si="11"/>
        <v>0.23601358910770012</v>
      </c>
      <c r="Y44" s="33">
        <f t="shared" si="12"/>
        <v>94000</v>
      </c>
      <c r="Z44" s="34">
        <f t="shared" si="13"/>
        <v>17860</v>
      </c>
      <c r="AA44" s="33">
        <f t="shared" si="14"/>
        <v>111860</v>
      </c>
      <c r="AB44" s="35" t="s">
        <v>244</v>
      </c>
    </row>
    <row r="45" spans="1:58" ht="315" x14ac:dyDescent="0.25">
      <c r="A45" s="11">
        <v>38</v>
      </c>
      <c r="B45" s="15" t="s">
        <v>35</v>
      </c>
      <c r="C45" s="16" t="s">
        <v>186</v>
      </c>
      <c r="D45" s="8" t="s">
        <v>7</v>
      </c>
      <c r="E45" s="1">
        <v>1</v>
      </c>
      <c r="F45" s="24">
        <v>79000</v>
      </c>
      <c r="G45" s="24">
        <f t="shared" si="3"/>
        <v>15010</v>
      </c>
      <c r="H45" s="24">
        <f t="shared" si="4"/>
        <v>94010</v>
      </c>
      <c r="I45" s="24">
        <v>106000</v>
      </c>
      <c r="J45" s="24">
        <f t="shared" si="5"/>
        <v>20140</v>
      </c>
      <c r="K45" s="24">
        <f t="shared" si="6"/>
        <v>126140</v>
      </c>
      <c r="L45" s="24">
        <v>105000</v>
      </c>
      <c r="M45" s="24">
        <f t="shared" si="7"/>
        <v>19950</v>
      </c>
      <c r="N45" s="24">
        <f t="shared" si="8"/>
        <v>124950</v>
      </c>
      <c r="O45" s="24">
        <v>106000</v>
      </c>
      <c r="P45" s="24">
        <f t="shared" si="9"/>
        <v>20140</v>
      </c>
      <c r="Q45" s="24">
        <f t="shared" si="10"/>
        <v>126140</v>
      </c>
      <c r="R45" s="68"/>
      <c r="S45" s="67"/>
      <c r="T45" s="69"/>
      <c r="U45" s="30">
        <f t="shared" si="0"/>
        <v>125545</v>
      </c>
      <c r="V45" s="30">
        <f t="shared" si="1"/>
        <v>117810</v>
      </c>
      <c r="W45" s="31">
        <f t="shared" si="2"/>
        <v>15876.580236310338</v>
      </c>
      <c r="X45" s="32">
        <f t="shared" si="11"/>
        <v>0.13476428347602357</v>
      </c>
      <c r="Y45" s="33">
        <f t="shared" si="12"/>
        <v>99000</v>
      </c>
      <c r="Z45" s="34">
        <f t="shared" si="13"/>
        <v>18810</v>
      </c>
      <c r="AA45" s="33">
        <f t="shared" si="14"/>
        <v>117810</v>
      </c>
      <c r="AB45" s="35" t="s">
        <v>244</v>
      </c>
    </row>
    <row r="46" spans="1:58" ht="409.5" x14ac:dyDescent="0.25">
      <c r="A46" s="11">
        <v>39</v>
      </c>
      <c r="B46" s="15" t="s">
        <v>36</v>
      </c>
      <c r="C46" s="16" t="s">
        <v>187</v>
      </c>
      <c r="D46" s="8" t="s">
        <v>7</v>
      </c>
      <c r="E46" s="1">
        <v>1</v>
      </c>
      <c r="F46" s="24">
        <v>90000</v>
      </c>
      <c r="G46" s="24">
        <f t="shared" si="3"/>
        <v>17100</v>
      </c>
      <c r="H46" s="24">
        <f t="shared" si="4"/>
        <v>107100</v>
      </c>
      <c r="I46" s="24">
        <v>113000</v>
      </c>
      <c r="J46" s="24">
        <f t="shared" si="5"/>
        <v>21470</v>
      </c>
      <c r="K46" s="24">
        <f t="shared" si="6"/>
        <v>134470</v>
      </c>
      <c r="L46" s="24">
        <v>112000</v>
      </c>
      <c r="M46" s="24">
        <f t="shared" si="7"/>
        <v>21280</v>
      </c>
      <c r="N46" s="24">
        <f t="shared" si="8"/>
        <v>133280</v>
      </c>
      <c r="O46" s="24">
        <v>113000</v>
      </c>
      <c r="P46" s="24">
        <f t="shared" si="9"/>
        <v>21470</v>
      </c>
      <c r="Q46" s="24">
        <f t="shared" si="10"/>
        <v>134470</v>
      </c>
      <c r="R46" s="68"/>
      <c r="S46" s="67"/>
      <c r="T46" s="69"/>
      <c r="U46" s="30">
        <f t="shared" si="0"/>
        <v>133875</v>
      </c>
      <c r="V46" s="30">
        <f t="shared" si="1"/>
        <v>127330</v>
      </c>
      <c r="W46" s="31">
        <f t="shared" si="2"/>
        <v>13498.328291557687</v>
      </c>
      <c r="X46" s="32">
        <f t="shared" si="11"/>
        <v>0.10601058895435238</v>
      </c>
      <c r="Y46" s="33">
        <f t="shared" si="12"/>
        <v>107000</v>
      </c>
      <c r="Z46" s="34">
        <f t="shared" si="13"/>
        <v>20330</v>
      </c>
      <c r="AA46" s="33">
        <f t="shared" si="14"/>
        <v>127330</v>
      </c>
      <c r="AB46" s="35" t="s">
        <v>244</v>
      </c>
    </row>
    <row r="47" spans="1:58" s="64" customFormat="1" ht="409.5" x14ac:dyDescent="0.25">
      <c r="A47" s="11">
        <v>40</v>
      </c>
      <c r="B47" s="15" t="s">
        <v>37</v>
      </c>
      <c r="C47" s="16" t="s">
        <v>188</v>
      </c>
      <c r="D47" s="8" t="s">
        <v>7</v>
      </c>
      <c r="E47" s="1">
        <v>1</v>
      </c>
      <c r="F47" s="24">
        <v>94000</v>
      </c>
      <c r="G47" s="24">
        <f t="shared" si="3"/>
        <v>17860</v>
      </c>
      <c r="H47" s="24">
        <f t="shared" si="4"/>
        <v>111860</v>
      </c>
      <c r="I47" s="24">
        <v>120000</v>
      </c>
      <c r="J47" s="24">
        <f t="shared" si="5"/>
        <v>22800</v>
      </c>
      <c r="K47" s="24">
        <f t="shared" si="6"/>
        <v>142800</v>
      </c>
      <c r="L47" s="24">
        <v>119000</v>
      </c>
      <c r="M47" s="24">
        <f t="shared" si="7"/>
        <v>22610</v>
      </c>
      <c r="N47" s="24">
        <f t="shared" si="8"/>
        <v>141610</v>
      </c>
      <c r="O47" s="24">
        <v>120000</v>
      </c>
      <c r="P47" s="24">
        <f t="shared" si="9"/>
        <v>22800</v>
      </c>
      <c r="Q47" s="24">
        <f t="shared" si="10"/>
        <v>142800</v>
      </c>
      <c r="R47" s="68">
        <v>86000</v>
      </c>
      <c r="S47" s="67">
        <f t="shared" ref="S47:S52" si="54">R47*19%</f>
        <v>16340</v>
      </c>
      <c r="T47" s="69">
        <f t="shared" si="24"/>
        <v>102340</v>
      </c>
      <c r="U47" s="30">
        <f t="shared" si="0"/>
        <v>141610</v>
      </c>
      <c r="V47" s="30">
        <f t="shared" si="1"/>
        <v>128282</v>
      </c>
      <c r="W47" s="31">
        <f t="shared" si="2"/>
        <v>19633.196886905607</v>
      </c>
      <c r="X47" s="32">
        <f t="shared" si="11"/>
        <v>0.15304716863554987</v>
      </c>
      <c r="Y47" s="33">
        <f t="shared" si="12"/>
        <v>119000</v>
      </c>
      <c r="Z47" s="34">
        <f t="shared" si="13"/>
        <v>22610</v>
      </c>
      <c r="AA47" s="33">
        <f t="shared" si="14"/>
        <v>141610</v>
      </c>
      <c r="AB47" s="35" t="s">
        <v>244</v>
      </c>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row>
    <row r="48" spans="1:58" ht="409.5" x14ac:dyDescent="0.25">
      <c r="A48" s="11">
        <v>41</v>
      </c>
      <c r="B48" s="16" t="s">
        <v>38</v>
      </c>
      <c r="C48" s="16" t="s">
        <v>189</v>
      </c>
      <c r="D48" s="8" t="s">
        <v>7</v>
      </c>
      <c r="E48" s="1">
        <v>1</v>
      </c>
      <c r="F48" s="24">
        <v>608000</v>
      </c>
      <c r="G48" s="24">
        <f t="shared" si="3"/>
        <v>115520</v>
      </c>
      <c r="H48" s="24">
        <f t="shared" si="4"/>
        <v>723520</v>
      </c>
      <c r="I48" s="24">
        <v>650000</v>
      </c>
      <c r="J48" s="24">
        <f t="shared" si="5"/>
        <v>123500</v>
      </c>
      <c r="K48" s="24">
        <f t="shared" si="6"/>
        <v>773500</v>
      </c>
      <c r="L48" s="24">
        <v>550000</v>
      </c>
      <c r="M48" s="24">
        <f t="shared" si="7"/>
        <v>104500</v>
      </c>
      <c r="N48" s="24">
        <f t="shared" si="8"/>
        <v>654500</v>
      </c>
      <c r="O48" s="24">
        <v>680000</v>
      </c>
      <c r="P48" s="24">
        <f t="shared" si="9"/>
        <v>129200</v>
      </c>
      <c r="Q48" s="24">
        <f t="shared" si="10"/>
        <v>809200</v>
      </c>
      <c r="R48" s="68">
        <v>543000</v>
      </c>
      <c r="S48" s="67">
        <f t="shared" si="54"/>
        <v>103170</v>
      </c>
      <c r="T48" s="69">
        <f t="shared" si="24"/>
        <v>646170</v>
      </c>
      <c r="U48" s="30">
        <f t="shared" si="0"/>
        <v>723520</v>
      </c>
      <c r="V48" s="30">
        <f t="shared" si="1"/>
        <v>721378</v>
      </c>
      <c r="W48" s="31">
        <f t="shared" si="2"/>
        <v>71698.857870959138</v>
      </c>
      <c r="X48" s="32">
        <f t="shared" si="11"/>
        <v>9.93915227120305E-2</v>
      </c>
      <c r="Y48" s="33">
        <f t="shared" si="12"/>
        <v>606200</v>
      </c>
      <c r="Z48" s="34">
        <f t="shared" si="13"/>
        <v>115178</v>
      </c>
      <c r="AA48" s="33">
        <f t="shared" si="14"/>
        <v>721378</v>
      </c>
      <c r="AB48" s="35" t="s">
        <v>244</v>
      </c>
    </row>
    <row r="49" spans="1:58" ht="255" x14ac:dyDescent="0.25">
      <c r="A49" s="11">
        <v>42</v>
      </c>
      <c r="B49" s="15" t="s">
        <v>141</v>
      </c>
      <c r="C49" s="16" t="s">
        <v>190</v>
      </c>
      <c r="D49" s="8" t="s">
        <v>7</v>
      </c>
      <c r="E49" s="1">
        <v>1</v>
      </c>
      <c r="F49" s="24">
        <v>1716000</v>
      </c>
      <c r="G49" s="24">
        <f t="shared" si="3"/>
        <v>326040</v>
      </c>
      <c r="H49" s="24">
        <f t="shared" si="4"/>
        <v>2042040</v>
      </c>
      <c r="I49" s="24">
        <v>1560000</v>
      </c>
      <c r="J49" s="24">
        <f t="shared" si="5"/>
        <v>296400</v>
      </c>
      <c r="K49" s="24">
        <f t="shared" si="6"/>
        <v>1856400</v>
      </c>
      <c r="L49" s="24">
        <v>1700000</v>
      </c>
      <c r="M49" s="24">
        <f t="shared" si="7"/>
        <v>323000</v>
      </c>
      <c r="N49" s="24">
        <f t="shared" si="8"/>
        <v>2023000</v>
      </c>
      <c r="O49" s="24">
        <v>1690000</v>
      </c>
      <c r="P49" s="24">
        <f t="shared" si="9"/>
        <v>321100</v>
      </c>
      <c r="Q49" s="24">
        <f t="shared" si="10"/>
        <v>2011100</v>
      </c>
      <c r="R49" s="68">
        <v>2060000</v>
      </c>
      <c r="S49" s="67">
        <f t="shared" si="54"/>
        <v>391400</v>
      </c>
      <c r="T49" s="69">
        <f t="shared" si="24"/>
        <v>2451400</v>
      </c>
      <c r="U49" s="30">
        <f t="shared" si="0"/>
        <v>2023000</v>
      </c>
      <c r="V49" s="30">
        <f t="shared" si="1"/>
        <v>2076788</v>
      </c>
      <c r="W49" s="31">
        <f t="shared" si="2"/>
        <v>222103.8647119856</v>
      </c>
      <c r="X49" s="32">
        <f t="shared" si="11"/>
        <v>0.10694585326570917</v>
      </c>
      <c r="Y49" s="33">
        <f t="shared" si="12"/>
        <v>1745200</v>
      </c>
      <c r="Z49" s="34">
        <f t="shared" si="13"/>
        <v>331588</v>
      </c>
      <c r="AA49" s="33">
        <f t="shared" si="14"/>
        <v>2076788</v>
      </c>
      <c r="AB49" s="35" t="s">
        <v>244</v>
      </c>
    </row>
    <row r="50" spans="1:58" ht="225" x14ac:dyDescent="0.25">
      <c r="A50" s="11">
        <v>43</v>
      </c>
      <c r="B50" s="15" t="s">
        <v>191</v>
      </c>
      <c r="C50" s="16" t="s">
        <v>192</v>
      </c>
      <c r="D50" s="8" t="s">
        <v>7</v>
      </c>
      <c r="E50" s="1">
        <v>1</v>
      </c>
      <c r="F50" s="24">
        <v>1900000</v>
      </c>
      <c r="G50" s="24">
        <f t="shared" si="3"/>
        <v>361000</v>
      </c>
      <c r="H50" s="24">
        <f t="shared" si="4"/>
        <v>2261000</v>
      </c>
      <c r="I50" s="24">
        <v>2000000</v>
      </c>
      <c r="J50" s="24">
        <f t="shared" si="5"/>
        <v>380000</v>
      </c>
      <c r="K50" s="24">
        <f t="shared" si="6"/>
        <v>2380000</v>
      </c>
      <c r="L50" s="24">
        <v>1980000</v>
      </c>
      <c r="M50" s="24">
        <f t="shared" si="7"/>
        <v>376200</v>
      </c>
      <c r="N50" s="24">
        <f t="shared" si="8"/>
        <v>2356200</v>
      </c>
      <c r="O50" s="24">
        <v>2100000</v>
      </c>
      <c r="P50" s="24">
        <f t="shared" si="9"/>
        <v>399000</v>
      </c>
      <c r="Q50" s="24">
        <f t="shared" si="10"/>
        <v>2499000</v>
      </c>
      <c r="R50" s="68">
        <v>2230000</v>
      </c>
      <c r="S50" s="67">
        <f t="shared" si="54"/>
        <v>423700</v>
      </c>
      <c r="T50" s="69">
        <f t="shared" si="24"/>
        <v>2653700</v>
      </c>
      <c r="U50" s="30">
        <f t="shared" si="0"/>
        <v>2380000</v>
      </c>
      <c r="V50" s="30">
        <f t="shared" si="1"/>
        <v>2429980</v>
      </c>
      <c r="W50" s="31">
        <f t="shared" si="2"/>
        <v>151087.82876194891</v>
      </c>
      <c r="X50" s="32">
        <f t="shared" si="11"/>
        <v>6.2176572960250254E-2</v>
      </c>
      <c r="Y50" s="33">
        <f t="shared" si="12"/>
        <v>2042000</v>
      </c>
      <c r="Z50" s="34">
        <f t="shared" si="13"/>
        <v>387980</v>
      </c>
      <c r="AA50" s="33">
        <f t="shared" si="14"/>
        <v>2429980</v>
      </c>
      <c r="AB50" s="35" t="s">
        <v>244</v>
      </c>
    </row>
    <row r="51" spans="1:58" ht="345" x14ac:dyDescent="0.25">
      <c r="A51" s="11">
        <v>44</v>
      </c>
      <c r="B51" s="15" t="s">
        <v>142</v>
      </c>
      <c r="C51" s="16" t="s">
        <v>193</v>
      </c>
      <c r="D51" s="8" t="s">
        <v>7</v>
      </c>
      <c r="E51" s="1">
        <v>1</v>
      </c>
      <c r="F51" s="24">
        <v>2000000</v>
      </c>
      <c r="G51" s="24">
        <f t="shared" si="3"/>
        <v>380000</v>
      </c>
      <c r="H51" s="24">
        <f t="shared" si="4"/>
        <v>2380000</v>
      </c>
      <c r="I51" s="24">
        <v>2200000</v>
      </c>
      <c r="J51" s="24">
        <f t="shared" si="5"/>
        <v>418000</v>
      </c>
      <c r="K51" s="24">
        <f>J51+I51</f>
        <v>2618000</v>
      </c>
      <c r="L51" s="24">
        <v>1980000</v>
      </c>
      <c r="M51" s="24">
        <f t="shared" si="7"/>
        <v>376200</v>
      </c>
      <c r="N51" s="24">
        <f t="shared" si="8"/>
        <v>2356200</v>
      </c>
      <c r="O51" s="24">
        <v>1990000</v>
      </c>
      <c r="P51" s="24">
        <f t="shared" si="9"/>
        <v>378100</v>
      </c>
      <c r="Q51" s="24">
        <f t="shared" si="10"/>
        <v>2368100</v>
      </c>
      <c r="R51" s="68">
        <v>3572000</v>
      </c>
      <c r="S51" s="67">
        <f t="shared" si="54"/>
        <v>678680</v>
      </c>
      <c r="T51" s="69">
        <f t="shared" si="24"/>
        <v>4250680</v>
      </c>
      <c r="U51" s="30">
        <f t="shared" si="0"/>
        <v>2380000</v>
      </c>
      <c r="V51" s="30">
        <f t="shared" si="1"/>
        <v>2794596</v>
      </c>
      <c r="W51" s="31">
        <f t="shared" si="2"/>
        <v>821180.0192893151</v>
      </c>
      <c r="X51" s="32">
        <f t="shared" si="11"/>
        <v>0.29384570051961539</v>
      </c>
      <c r="Y51" s="33">
        <f t="shared" si="12"/>
        <v>2000000</v>
      </c>
      <c r="Z51" s="34">
        <f t="shared" si="13"/>
        <v>380000</v>
      </c>
      <c r="AA51" s="33">
        <f t="shared" si="14"/>
        <v>2380000</v>
      </c>
      <c r="AB51" s="35" t="s">
        <v>244</v>
      </c>
    </row>
    <row r="52" spans="1:58" ht="51" x14ac:dyDescent="0.25">
      <c r="A52" s="11">
        <v>45</v>
      </c>
      <c r="B52" s="16" t="s">
        <v>194</v>
      </c>
      <c r="C52" s="15" t="s">
        <v>195</v>
      </c>
      <c r="D52" s="8" t="s">
        <v>7</v>
      </c>
      <c r="E52" s="1">
        <v>1</v>
      </c>
      <c r="F52" s="24">
        <v>2418000</v>
      </c>
      <c r="G52" s="24">
        <f t="shared" si="3"/>
        <v>459420</v>
      </c>
      <c r="H52" s="24">
        <f t="shared" si="4"/>
        <v>2877420</v>
      </c>
      <c r="I52" s="24">
        <v>2520000</v>
      </c>
      <c r="J52" s="24">
        <f t="shared" si="5"/>
        <v>478800</v>
      </c>
      <c r="K52" s="24">
        <f t="shared" si="6"/>
        <v>2998800</v>
      </c>
      <c r="L52" s="24">
        <v>2570000</v>
      </c>
      <c r="M52" s="24">
        <f t="shared" si="7"/>
        <v>488300</v>
      </c>
      <c r="N52" s="24">
        <f t="shared" si="8"/>
        <v>3058300</v>
      </c>
      <c r="O52" s="24">
        <v>2480000</v>
      </c>
      <c r="P52" s="24">
        <f t="shared" si="9"/>
        <v>471200</v>
      </c>
      <c r="Q52" s="24">
        <f t="shared" si="10"/>
        <v>2951200</v>
      </c>
      <c r="R52" s="68">
        <v>2572000</v>
      </c>
      <c r="S52" s="67">
        <f t="shared" si="54"/>
        <v>488680</v>
      </c>
      <c r="T52" s="69">
        <f t="shared" si="24"/>
        <v>3060680</v>
      </c>
      <c r="U52" s="30">
        <f t="shared" si="0"/>
        <v>2998800</v>
      </c>
      <c r="V52" s="30">
        <f t="shared" si="1"/>
        <v>2989280</v>
      </c>
      <c r="W52" s="31">
        <f t="shared" si="2"/>
        <v>77322.533584977675</v>
      </c>
      <c r="X52" s="32">
        <f t="shared" si="11"/>
        <v>2.5866607873794918E-2</v>
      </c>
      <c r="Y52" s="33">
        <f t="shared" si="12"/>
        <v>2512000</v>
      </c>
      <c r="Z52" s="34">
        <f t="shared" si="13"/>
        <v>477280</v>
      </c>
      <c r="AA52" s="33">
        <f t="shared" si="14"/>
        <v>2989280</v>
      </c>
      <c r="AB52" s="35" t="s">
        <v>244</v>
      </c>
    </row>
    <row r="53" spans="1:58" ht="48" customHeight="1" x14ac:dyDescent="0.25">
      <c r="A53" s="11">
        <v>46</v>
      </c>
      <c r="B53" s="16" t="s">
        <v>196</v>
      </c>
      <c r="C53" s="15" t="s">
        <v>195</v>
      </c>
      <c r="D53" s="8" t="s">
        <v>7</v>
      </c>
      <c r="E53" s="1">
        <v>1</v>
      </c>
      <c r="F53" s="24">
        <v>2418000</v>
      </c>
      <c r="G53" s="24">
        <f t="shared" si="3"/>
        <v>459420</v>
      </c>
      <c r="H53" s="24">
        <f t="shared" si="4"/>
        <v>2877420</v>
      </c>
      <c r="I53" s="24">
        <v>2520000</v>
      </c>
      <c r="J53" s="24">
        <f t="shared" si="5"/>
        <v>478800</v>
      </c>
      <c r="K53" s="24">
        <f t="shared" si="6"/>
        <v>2998800</v>
      </c>
      <c r="L53" s="24">
        <v>2570000</v>
      </c>
      <c r="M53" s="24">
        <f t="shared" si="7"/>
        <v>488300</v>
      </c>
      <c r="N53" s="24">
        <f t="shared" si="8"/>
        <v>3058300</v>
      </c>
      <c r="O53" s="24">
        <v>2480000</v>
      </c>
      <c r="P53" s="24">
        <f t="shared" si="9"/>
        <v>471200</v>
      </c>
      <c r="Q53" s="24">
        <f t="shared" si="10"/>
        <v>2951200</v>
      </c>
      <c r="R53" s="68">
        <v>2429000</v>
      </c>
      <c r="S53" s="67">
        <f>R53*19%</f>
        <v>461510</v>
      </c>
      <c r="T53" s="69">
        <f t="shared" si="24"/>
        <v>2890510</v>
      </c>
      <c r="U53" s="30">
        <f t="shared" si="0"/>
        <v>2951200</v>
      </c>
      <c r="V53" s="30">
        <f t="shared" si="1"/>
        <v>2955246</v>
      </c>
      <c r="W53" s="31">
        <f t="shared" si="2"/>
        <v>75467.01915406491</v>
      </c>
      <c r="X53" s="32">
        <f t="shared" si="11"/>
        <v>2.5536628474944187E-2</v>
      </c>
      <c r="Y53" s="33">
        <f t="shared" si="12"/>
        <v>2483400</v>
      </c>
      <c r="Z53" s="34">
        <f t="shared" si="13"/>
        <v>471846</v>
      </c>
      <c r="AA53" s="33">
        <f t="shared" si="14"/>
        <v>2955246</v>
      </c>
      <c r="AB53" s="35" t="s">
        <v>244</v>
      </c>
    </row>
    <row r="54" spans="1:58" ht="60" x14ac:dyDescent="0.25">
      <c r="A54" s="11">
        <v>47</v>
      </c>
      <c r="B54" s="16" t="s">
        <v>197</v>
      </c>
      <c r="C54" s="15" t="s">
        <v>195</v>
      </c>
      <c r="D54" s="8" t="s">
        <v>7</v>
      </c>
      <c r="E54" s="1">
        <v>1</v>
      </c>
      <c r="F54" s="24">
        <v>2418000</v>
      </c>
      <c r="G54" s="24">
        <f t="shared" si="3"/>
        <v>459420</v>
      </c>
      <c r="H54" s="24">
        <f t="shared" si="4"/>
        <v>2877420</v>
      </c>
      <c r="I54" s="24">
        <v>2520000</v>
      </c>
      <c r="J54" s="24">
        <f t="shared" si="5"/>
        <v>478800</v>
      </c>
      <c r="K54" s="24">
        <f t="shared" si="6"/>
        <v>2998800</v>
      </c>
      <c r="L54" s="24">
        <v>2570000</v>
      </c>
      <c r="M54" s="24">
        <f t="shared" si="7"/>
        <v>488300</v>
      </c>
      <c r="N54" s="24">
        <f t="shared" si="8"/>
        <v>3058300</v>
      </c>
      <c r="O54" s="24">
        <v>2480000</v>
      </c>
      <c r="P54" s="24">
        <f t="shared" si="9"/>
        <v>471200</v>
      </c>
      <c r="Q54" s="24">
        <f t="shared" si="10"/>
        <v>2951200</v>
      </c>
      <c r="R54" s="68">
        <v>2500000</v>
      </c>
      <c r="S54" s="67">
        <f>R54*19%</f>
        <v>475000</v>
      </c>
      <c r="T54" s="69">
        <f t="shared" si="24"/>
        <v>2975000</v>
      </c>
      <c r="U54" s="30">
        <f t="shared" si="0"/>
        <v>2975000</v>
      </c>
      <c r="V54" s="30">
        <f t="shared" si="1"/>
        <v>2972144</v>
      </c>
      <c r="W54" s="31">
        <f t="shared" si="2"/>
        <v>66243.570857857601</v>
      </c>
      <c r="X54" s="32">
        <f t="shared" si="11"/>
        <v>2.2288143124242165E-2</v>
      </c>
      <c r="Y54" s="33">
        <f t="shared" si="12"/>
        <v>2497600</v>
      </c>
      <c r="Z54" s="34">
        <f t="shared" si="13"/>
        <v>474544</v>
      </c>
      <c r="AA54" s="33">
        <f t="shared" si="14"/>
        <v>2972144</v>
      </c>
      <c r="AB54" s="35" t="s">
        <v>244</v>
      </c>
    </row>
    <row r="55" spans="1:58" ht="51" x14ac:dyDescent="0.25">
      <c r="A55" s="11">
        <v>48</v>
      </c>
      <c r="B55" s="16" t="s">
        <v>198</v>
      </c>
      <c r="C55" s="15" t="s">
        <v>195</v>
      </c>
      <c r="D55" s="8" t="s">
        <v>7</v>
      </c>
      <c r="E55" s="1">
        <v>1</v>
      </c>
      <c r="F55" s="24">
        <v>2418000</v>
      </c>
      <c r="G55" s="24">
        <f t="shared" si="3"/>
        <v>459420</v>
      </c>
      <c r="H55" s="24">
        <f t="shared" si="4"/>
        <v>2877420</v>
      </c>
      <c r="I55" s="24">
        <v>2520000</v>
      </c>
      <c r="J55" s="24">
        <f t="shared" si="5"/>
        <v>478800</v>
      </c>
      <c r="K55" s="24">
        <f t="shared" si="6"/>
        <v>2998800</v>
      </c>
      <c r="L55" s="24">
        <v>2570000</v>
      </c>
      <c r="M55" s="24">
        <f t="shared" si="7"/>
        <v>488300</v>
      </c>
      <c r="N55" s="24">
        <f t="shared" si="8"/>
        <v>3058300</v>
      </c>
      <c r="O55" s="24">
        <v>2480000</v>
      </c>
      <c r="P55" s="24">
        <f t="shared" si="9"/>
        <v>471200</v>
      </c>
      <c r="Q55" s="24">
        <f t="shared" si="10"/>
        <v>2951200</v>
      </c>
      <c r="R55" s="68">
        <v>1972000</v>
      </c>
      <c r="S55" s="67">
        <f t="shared" ref="S55:S64" si="55">R55*19%</f>
        <v>374680</v>
      </c>
      <c r="T55" s="69">
        <f t="shared" si="24"/>
        <v>2346680</v>
      </c>
      <c r="U55" s="30">
        <f t="shared" si="0"/>
        <v>2951200</v>
      </c>
      <c r="V55" s="30">
        <f t="shared" si="1"/>
        <v>2846480</v>
      </c>
      <c r="W55" s="31">
        <f t="shared" si="2"/>
        <v>287137.90101621905</v>
      </c>
      <c r="X55" s="32">
        <f t="shared" si="11"/>
        <v>0.10087472984746741</v>
      </c>
      <c r="Y55" s="33">
        <f t="shared" si="12"/>
        <v>2392000</v>
      </c>
      <c r="Z55" s="34">
        <f t="shared" si="13"/>
        <v>454480</v>
      </c>
      <c r="AA55" s="33">
        <f t="shared" si="14"/>
        <v>2846480</v>
      </c>
      <c r="AB55" s="35" t="s">
        <v>244</v>
      </c>
    </row>
    <row r="56" spans="1:58" ht="60" x14ac:dyDescent="0.25">
      <c r="A56" s="11">
        <v>49</v>
      </c>
      <c r="B56" s="16" t="s">
        <v>197</v>
      </c>
      <c r="C56" s="15" t="s">
        <v>195</v>
      </c>
      <c r="D56" s="8" t="s">
        <v>7</v>
      </c>
      <c r="E56" s="1">
        <v>1</v>
      </c>
      <c r="F56" s="24">
        <v>2418000</v>
      </c>
      <c r="G56" s="24">
        <f t="shared" si="3"/>
        <v>459420</v>
      </c>
      <c r="H56" s="24">
        <f t="shared" si="4"/>
        <v>2877420</v>
      </c>
      <c r="I56" s="24">
        <v>2520000</v>
      </c>
      <c r="J56" s="24">
        <f t="shared" si="5"/>
        <v>478800</v>
      </c>
      <c r="K56" s="24">
        <f t="shared" si="6"/>
        <v>2998800</v>
      </c>
      <c r="L56" s="24">
        <v>2570000</v>
      </c>
      <c r="M56" s="24">
        <f t="shared" si="7"/>
        <v>488300</v>
      </c>
      <c r="N56" s="24">
        <f t="shared" si="8"/>
        <v>3058300</v>
      </c>
      <c r="O56" s="24">
        <v>2480000</v>
      </c>
      <c r="P56" s="24">
        <f t="shared" si="9"/>
        <v>471200</v>
      </c>
      <c r="Q56" s="24">
        <f t="shared" si="10"/>
        <v>2951200</v>
      </c>
      <c r="R56" s="68">
        <v>2053000</v>
      </c>
      <c r="S56" s="67">
        <f t="shared" si="55"/>
        <v>390070</v>
      </c>
      <c r="T56" s="69">
        <f t="shared" si="24"/>
        <v>2443070</v>
      </c>
      <c r="U56" s="30">
        <f t="shared" si="0"/>
        <v>2951200</v>
      </c>
      <c r="V56" s="30">
        <f t="shared" si="1"/>
        <v>2865758</v>
      </c>
      <c r="W56" s="31">
        <f t="shared" si="2"/>
        <v>245394.62019367906</v>
      </c>
      <c r="X56" s="32">
        <f t="shared" si="11"/>
        <v>8.5629917178519283E-2</v>
      </c>
      <c r="Y56" s="33">
        <f t="shared" si="12"/>
        <v>2408200</v>
      </c>
      <c r="Z56" s="34">
        <f t="shared" si="13"/>
        <v>457558</v>
      </c>
      <c r="AA56" s="33">
        <f t="shared" si="14"/>
        <v>2865758</v>
      </c>
      <c r="AB56" s="35" t="s">
        <v>244</v>
      </c>
    </row>
    <row r="57" spans="1:58" ht="60" x14ac:dyDescent="0.25">
      <c r="A57" s="11">
        <v>50</v>
      </c>
      <c r="B57" s="16" t="s">
        <v>199</v>
      </c>
      <c r="C57" s="15" t="s">
        <v>195</v>
      </c>
      <c r="D57" s="8" t="s">
        <v>7</v>
      </c>
      <c r="E57" s="1">
        <v>1</v>
      </c>
      <c r="F57" s="24">
        <v>2418000</v>
      </c>
      <c r="G57" s="24">
        <f t="shared" si="3"/>
        <v>459420</v>
      </c>
      <c r="H57" s="24">
        <f t="shared" si="4"/>
        <v>2877420</v>
      </c>
      <c r="I57" s="24">
        <v>2520000</v>
      </c>
      <c r="J57" s="24">
        <f t="shared" si="5"/>
        <v>478800</v>
      </c>
      <c r="K57" s="24">
        <f t="shared" si="6"/>
        <v>2998800</v>
      </c>
      <c r="L57" s="24">
        <v>2570000</v>
      </c>
      <c r="M57" s="24">
        <f t="shared" si="7"/>
        <v>488300</v>
      </c>
      <c r="N57" s="24">
        <f t="shared" si="8"/>
        <v>3058300</v>
      </c>
      <c r="O57" s="24">
        <v>2480000</v>
      </c>
      <c r="P57" s="24">
        <f t="shared" si="9"/>
        <v>471200</v>
      </c>
      <c r="Q57" s="24">
        <f t="shared" si="10"/>
        <v>2951200</v>
      </c>
      <c r="R57" s="68">
        <v>2286000</v>
      </c>
      <c r="S57" s="67">
        <f t="shared" si="55"/>
        <v>434340</v>
      </c>
      <c r="T57" s="69">
        <f t="shared" si="24"/>
        <v>2720340</v>
      </c>
      <c r="U57" s="30">
        <f t="shared" si="0"/>
        <v>2951200</v>
      </c>
      <c r="V57" s="30">
        <f t="shared" si="1"/>
        <v>2921212</v>
      </c>
      <c r="W57" s="31">
        <f t="shared" si="2"/>
        <v>130364.48642172453</v>
      </c>
      <c r="X57" s="32">
        <f t="shared" si="11"/>
        <v>4.4626848863322667E-2</v>
      </c>
      <c r="Y57" s="33">
        <f t="shared" si="12"/>
        <v>2454800</v>
      </c>
      <c r="Z57" s="34">
        <f t="shared" si="13"/>
        <v>466412</v>
      </c>
      <c r="AA57" s="33">
        <f t="shared" si="14"/>
        <v>2921212</v>
      </c>
      <c r="AB57" s="35" t="s">
        <v>244</v>
      </c>
    </row>
    <row r="58" spans="1:58" s="64" customFormat="1" ht="60" x14ac:dyDescent="0.25">
      <c r="A58" s="11">
        <v>51</v>
      </c>
      <c r="B58" s="16" t="s">
        <v>200</v>
      </c>
      <c r="C58" s="15" t="s">
        <v>202</v>
      </c>
      <c r="D58" s="8" t="s">
        <v>7</v>
      </c>
      <c r="E58" s="1">
        <v>1</v>
      </c>
      <c r="F58" s="24">
        <v>70000</v>
      </c>
      <c r="G58" s="24">
        <f t="shared" si="3"/>
        <v>13300</v>
      </c>
      <c r="H58" s="24">
        <f t="shared" si="4"/>
        <v>83300</v>
      </c>
      <c r="I58" s="24">
        <v>80000</v>
      </c>
      <c r="J58" s="24">
        <f t="shared" si="5"/>
        <v>15200</v>
      </c>
      <c r="K58" s="24">
        <f t="shared" si="6"/>
        <v>95200</v>
      </c>
      <c r="L58" s="24">
        <v>90000</v>
      </c>
      <c r="M58" s="24">
        <f t="shared" si="7"/>
        <v>17100</v>
      </c>
      <c r="N58" s="24">
        <f t="shared" si="8"/>
        <v>107100</v>
      </c>
      <c r="O58" s="24">
        <v>95000</v>
      </c>
      <c r="P58" s="24">
        <f t="shared" si="9"/>
        <v>18050</v>
      </c>
      <c r="Q58" s="24">
        <f t="shared" si="10"/>
        <v>113050</v>
      </c>
      <c r="R58" s="68"/>
      <c r="S58" s="67"/>
      <c r="T58" s="69"/>
      <c r="U58" s="30">
        <f t="shared" si="0"/>
        <v>101150</v>
      </c>
      <c r="V58" s="30">
        <f t="shared" si="1"/>
        <v>99662.5</v>
      </c>
      <c r="W58" s="31">
        <f t="shared" si="2"/>
        <v>13193.266906519653</v>
      </c>
      <c r="X58" s="32">
        <f t="shared" si="11"/>
        <v>0.13237944970796089</v>
      </c>
      <c r="Y58" s="33">
        <f t="shared" si="12"/>
        <v>83750.420168067227</v>
      </c>
      <c r="Z58" s="34">
        <f t="shared" si="13"/>
        <v>15912.579831932773</v>
      </c>
      <c r="AA58" s="33">
        <f t="shared" si="14"/>
        <v>99663</v>
      </c>
      <c r="AB58" s="35" t="s">
        <v>244</v>
      </c>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row>
    <row r="59" spans="1:58" ht="180" x14ac:dyDescent="0.25">
      <c r="A59" s="11">
        <v>52</v>
      </c>
      <c r="B59" s="16" t="s">
        <v>201</v>
      </c>
      <c r="C59" s="16" t="s">
        <v>207</v>
      </c>
      <c r="D59" s="8" t="s">
        <v>7</v>
      </c>
      <c r="E59" s="1">
        <v>1</v>
      </c>
      <c r="F59" s="24">
        <v>24700</v>
      </c>
      <c r="G59" s="24">
        <f t="shared" si="3"/>
        <v>4693</v>
      </c>
      <c r="H59" s="24">
        <f t="shared" si="4"/>
        <v>29393</v>
      </c>
      <c r="I59" s="24">
        <v>134000</v>
      </c>
      <c r="J59" s="24">
        <f t="shared" si="5"/>
        <v>25460</v>
      </c>
      <c r="K59" s="24">
        <f t="shared" si="6"/>
        <v>159460</v>
      </c>
      <c r="L59" s="24">
        <v>133000</v>
      </c>
      <c r="M59" s="24">
        <f t="shared" si="7"/>
        <v>25270</v>
      </c>
      <c r="N59" s="24">
        <f t="shared" si="8"/>
        <v>158270</v>
      </c>
      <c r="O59" s="24">
        <v>134000</v>
      </c>
      <c r="P59" s="24">
        <f t="shared" si="9"/>
        <v>25460</v>
      </c>
      <c r="Q59" s="24">
        <f t="shared" si="10"/>
        <v>159460</v>
      </c>
      <c r="R59" s="68"/>
      <c r="S59" s="67"/>
      <c r="T59" s="69"/>
      <c r="U59" s="30">
        <f t="shared" si="0"/>
        <v>158865</v>
      </c>
      <c r="V59" s="30">
        <f t="shared" si="1"/>
        <v>126645.75</v>
      </c>
      <c r="W59" s="31">
        <f t="shared" si="2"/>
        <v>64837.593459221891</v>
      </c>
      <c r="X59" s="32">
        <f t="shared" si="11"/>
        <v>0.51196027864513327</v>
      </c>
      <c r="Y59" s="33">
        <f t="shared" si="12"/>
        <v>133500</v>
      </c>
      <c r="Z59" s="34">
        <f t="shared" si="13"/>
        <v>25365</v>
      </c>
      <c r="AA59" s="33">
        <f t="shared" si="14"/>
        <v>158865</v>
      </c>
      <c r="AB59" s="35" t="s">
        <v>244</v>
      </c>
    </row>
    <row r="60" spans="1:58" s="63" customFormat="1" ht="409.5" x14ac:dyDescent="0.25">
      <c r="A60" s="11">
        <v>53</v>
      </c>
      <c r="B60" s="16" t="s">
        <v>206</v>
      </c>
      <c r="C60" s="16" t="s">
        <v>208</v>
      </c>
      <c r="D60" s="8" t="s">
        <v>7</v>
      </c>
      <c r="E60" s="1">
        <v>1</v>
      </c>
      <c r="F60" s="24">
        <v>100000</v>
      </c>
      <c r="G60" s="24">
        <f t="shared" si="3"/>
        <v>19000</v>
      </c>
      <c r="H60" s="24">
        <f t="shared" si="4"/>
        <v>119000</v>
      </c>
      <c r="I60" s="24">
        <v>141000</v>
      </c>
      <c r="J60" s="24">
        <f t="shared" si="5"/>
        <v>26790</v>
      </c>
      <c r="K60" s="24">
        <f t="shared" si="6"/>
        <v>167790</v>
      </c>
      <c r="L60" s="24">
        <v>140000</v>
      </c>
      <c r="M60" s="24">
        <f t="shared" si="7"/>
        <v>26600</v>
      </c>
      <c r="N60" s="24">
        <f t="shared" si="8"/>
        <v>166600</v>
      </c>
      <c r="O60" s="24">
        <v>141000</v>
      </c>
      <c r="P60" s="24">
        <f t="shared" si="9"/>
        <v>26790</v>
      </c>
      <c r="Q60" s="24">
        <f t="shared" si="10"/>
        <v>167790</v>
      </c>
      <c r="R60" s="68"/>
      <c r="S60" s="67"/>
      <c r="T60" s="69"/>
      <c r="U60" s="30">
        <f t="shared" si="0"/>
        <v>167195</v>
      </c>
      <c r="V60" s="30">
        <f t="shared" si="1"/>
        <v>155295</v>
      </c>
      <c r="W60" s="31">
        <f t="shared" si="2"/>
        <v>24203.168525353591</v>
      </c>
      <c r="X60" s="32">
        <f t="shared" si="11"/>
        <v>0.15585285118872849</v>
      </c>
      <c r="Y60" s="33">
        <f t="shared" si="12"/>
        <v>140500</v>
      </c>
      <c r="Z60" s="34">
        <f t="shared" si="13"/>
        <v>26695</v>
      </c>
      <c r="AA60" s="33">
        <f t="shared" si="14"/>
        <v>167195</v>
      </c>
      <c r="AB60" s="35" t="s">
        <v>244</v>
      </c>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row>
    <row r="61" spans="1:58" s="10" customFormat="1" ht="409.5" x14ac:dyDescent="0.25">
      <c r="A61" s="11">
        <v>54</v>
      </c>
      <c r="B61" s="16" t="s">
        <v>203</v>
      </c>
      <c r="C61" s="16" t="s">
        <v>209</v>
      </c>
      <c r="D61" s="8" t="s">
        <v>7</v>
      </c>
      <c r="E61" s="1">
        <v>1</v>
      </c>
      <c r="F61" s="24">
        <v>140000</v>
      </c>
      <c r="G61" s="24">
        <f t="shared" si="3"/>
        <v>26600</v>
      </c>
      <c r="H61" s="24">
        <f t="shared" si="4"/>
        <v>166600</v>
      </c>
      <c r="I61" s="24">
        <v>148000</v>
      </c>
      <c r="J61" s="24">
        <f t="shared" si="5"/>
        <v>28120</v>
      </c>
      <c r="K61" s="24">
        <f t="shared" si="6"/>
        <v>176120</v>
      </c>
      <c r="L61" s="24">
        <v>147000</v>
      </c>
      <c r="M61" s="24">
        <f t="shared" si="7"/>
        <v>27930</v>
      </c>
      <c r="N61" s="24">
        <f t="shared" si="8"/>
        <v>174930</v>
      </c>
      <c r="O61" s="24">
        <v>148000</v>
      </c>
      <c r="P61" s="24">
        <f t="shared" si="9"/>
        <v>28120</v>
      </c>
      <c r="Q61" s="24">
        <f t="shared" si="10"/>
        <v>176120</v>
      </c>
      <c r="R61" s="68"/>
      <c r="S61" s="67"/>
      <c r="T61" s="69"/>
      <c r="U61" s="30">
        <f t="shared" si="0"/>
        <v>175525</v>
      </c>
      <c r="V61" s="30">
        <f t="shared" si="1"/>
        <v>173442.5</v>
      </c>
      <c r="W61" s="31">
        <f t="shared" si="2"/>
        <v>4596.0299897483992</v>
      </c>
      <c r="X61" s="32">
        <f t="shared" si="11"/>
        <v>2.6498868441981634E-2</v>
      </c>
      <c r="Y61" s="33">
        <f t="shared" si="12"/>
        <v>145750.42016806724</v>
      </c>
      <c r="Z61" s="34">
        <f t="shared" si="13"/>
        <v>27692.579831932777</v>
      </c>
      <c r="AA61" s="33">
        <f t="shared" si="14"/>
        <v>173443</v>
      </c>
      <c r="AB61" s="35" t="s">
        <v>244</v>
      </c>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row>
    <row r="62" spans="1:58" s="10" customFormat="1" ht="405" x14ac:dyDescent="0.25">
      <c r="A62" s="11">
        <v>55</v>
      </c>
      <c r="B62" s="16" t="s">
        <v>204</v>
      </c>
      <c r="C62" s="16" t="s">
        <v>211</v>
      </c>
      <c r="D62" s="8" t="s">
        <v>7</v>
      </c>
      <c r="E62" s="1">
        <v>1</v>
      </c>
      <c r="F62" s="24">
        <v>101000</v>
      </c>
      <c r="G62" s="24">
        <f t="shared" si="3"/>
        <v>19190</v>
      </c>
      <c r="H62" s="24">
        <f t="shared" si="4"/>
        <v>120190</v>
      </c>
      <c r="I62" s="24">
        <v>85000</v>
      </c>
      <c r="J62" s="24">
        <f t="shared" si="5"/>
        <v>16150</v>
      </c>
      <c r="K62" s="24">
        <f t="shared" si="6"/>
        <v>101150</v>
      </c>
      <c r="L62" s="24">
        <v>84000</v>
      </c>
      <c r="M62" s="24">
        <f t="shared" si="7"/>
        <v>15960</v>
      </c>
      <c r="N62" s="24">
        <f t="shared" si="8"/>
        <v>99960</v>
      </c>
      <c r="O62" s="24">
        <v>85000</v>
      </c>
      <c r="P62" s="24">
        <f t="shared" si="9"/>
        <v>16150</v>
      </c>
      <c r="Q62" s="24">
        <f t="shared" si="10"/>
        <v>101150</v>
      </c>
      <c r="R62" s="68"/>
      <c r="S62" s="67"/>
      <c r="T62" s="69"/>
      <c r="U62" s="30">
        <f t="shared" si="0"/>
        <v>101150</v>
      </c>
      <c r="V62" s="30">
        <f t="shared" si="1"/>
        <v>105612.5</v>
      </c>
      <c r="W62" s="31">
        <f t="shared" si="2"/>
        <v>9734.510345501034</v>
      </c>
      <c r="X62" s="32">
        <f t="shared" si="11"/>
        <v>9.217195261452038E-2</v>
      </c>
      <c r="Y62" s="33">
        <f t="shared" si="12"/>
        <v>88750.420168067227</v>
      </c>
      <c r="Z62" s="34">
        <f t="shared" si="13"/>
        <v>16862.579831932773</v>
      </c>
      <c r="AA62" s="33">
        <f t="shared" si="14"/>
        <v>105613</v>
      </c>
      <c r="AB62" s="35" t="s">
        <v>244</v>
      </c>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row>
    <row r="63" spans="1:58" s="50" customFormat="1" ht="409.5" x14ac:dyDescent="0.25">
      <c r="A63" s="11">
        <v>56</v>
      </c>
      <c r="B63" s="16" t="s">
        <v>205</v>
      </c>
      <c r="C63" s="16" t="s">
        <v>210</v>
      </c>
      <c r="D63" s="8" t="s">
        <v>7</v>
      </c>
      <c r="E63" s="1">
        <v>1</v>
      </c>
      <c r="F63" s="24">
        <v>94000</v>
      </c>
      <c r="G63" s="24">
        <f t="shared" si="3"/>
        <v>17860</v>
      </c>
      <c r="H63" s="24">
        <f t="shared" si="4"/>
        <v>111860</v>
      </c>
      <c r="I63" s="24">
        <v>92000</v>
      </c>
      <c r="J63" s="24">
        <f t="shared" si="5"/>
        <v>17480</v>
      </c>
      <c r="K63" s="24">
        <f t="shared" si="6"/>
        <v>109480</v>
      </c>
      <c r="L63" s="24">
        <v>91000</v>
      </c>
      <c r="M63" s="24">
        <f t="shared" si="7"/>
        <v>17290</v>
      </c>
      <c r="N63" s="24">
        <f t="shared" si="8"/>
        <v>108290</v>
      </c>
      <c r="O63" s="24">
        <v>92000</v>
      </c>
      <c r="P63" s="24">
        <f t="shared" si="9"/>
        <v>17480</v>
      </c>
      <c r="Q63" s="24">
        <f t="shared" si="10"/>
        <v>109480</v>
      </c>
      <c r="R63" s="68"/>
      <c r="S63" s="67"/>
      <c r="T63" s="69"/>
      <c r="U63" s="30">
        <f t="shared" si="0"/>
        <v>109480</v>
      </c>
      <c r="V63" s="30">
        <f t="shared" si="1"/>
        <v>109777.5</v>
      </c>
      <c r="W63" s="31">
        <f t="shared" si="2"/>
        <v>1497.383829662032</v>
      </c>
      <c r="X63" s="32">
        <f t="shared" si="11"/>
        <v>1.3640170614761969E-2</v>
      </c>
      <c r="Y63" s="33">
        <f t="shared" si="12"/>
        <v>92250.420168067227</v>
      </c>
      <c r="Z63" s="34">
        <f t="shared" si="13"/>
        <v>17527.579831932773</v>
      </c>
      <c r="AA63" s="33">
        <f t="shared" si="14"/>
        <v>109778</v>
      </c>
      <c r="AB63" s="35" t="s">
        <v>244</v>
      </c>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row>
    <row r="64" spans="1:58" ht="360" x14ac:dyDescent="0.25">
      <c r="A64" s="11">
        <v>57</v>
      </c>
      <c r="B64" s="15" t="s">
        <v>143</v>
      </c>
      <c r="C64" s="16" t="s">
        <v>212</v>
      </c>
      <c r="D64" s="8" t="s">
        <v>7</v>
      </c>
      <c r="E64" s="1">
        <v>1</v>
      </c>
      <c r="F64" s="24">
        <v>1800000</v>
      </c>
      <c r="G64" s="24">
        <f t="shared" si="3"/>
        <v>342000</v>
      </c>
      <c r="H64" s="24">
        <f t="shared" si="4"/>
        <v>2142000</v>
      </c>
      <c r="I64" s="24">
        <v>2200000</v>
      </c>
      <c r="J64" s="24">
        <f t="shared" si="5"/>
        <v>418000</v>
      </c>
      <c r="K64" s="24">
        <f t="shared" si="6"/>
        <v>2618000</v>
      </c>
      <c r="L64" s="24">
        <v>1910000</v>
      </c>
      <c r="M64" s="24">
        <f t="shared" si="7"/>
        <v>362900</v>
      </c>
      <c r="N64" s="24">
        <f t="shared" si="8"/>
        <v>2272900</v>
      </c>
      <c r="O64" s="24">
        <v>1650000</v>
      </c>
      <c r="P64" s="24">
        <f t="shared" si="9"/>
        <v>313500</v>
      </c>
      <c r="Q64" s="24">
        <f t="shared" si="10"/>
        <v>1963500</v>
      </c>
      <c r="R64" s="68">
        <v>1715000</v>
      </c>
      <c r="S64" s="67">
        <f t="shared" si="55"/>
        <v>325850</v>
      </c>
      <c r="T64" s="69">
        <f t="shared" si="24"/>
        <v>2040850</v>
      </c>
      <c r="U64" s="30">
        <f t="shared" si="0"/>
        <v>2142000</v>
      </c>
      <c r="V64" s="30">
        <f t="shared" si="1"/>
        <v>2207450</v>
      </c>
      <c r="W64" s="31">
        <f t="shared" si="2"/>
        <v>257092.33263557279</v>
      </c>
      <c r="X64" s="32">
        <f t="shared" si="11"/>
        <v>0.11646575579767278</v>
      </c>
      <c r="Y64" s="33">
        <f t="shared" si="12"/>
        <v>1855000</v>
      </c>
      <c r="Z64" s="34">
        <f t="shared" si="13"/>
        <v>352450</v>
      </c>
      <c r="AA64" s="33">
        <f t="shared" si="14"/>
        <v>2207450</v>
      </c>
      <c r="AB64" s="35" t="s">
        <v>244</v>
      </c>
    </row>
    <row r="65" spans="1:28" ht="409.5" x14ac:dyDescent="0.25">
      <c r="A65" s="11">
        <v>58</v>
      </c>
      <c r="B65" s="15" t="s">
        <v>144</v>
      </c>
      <c r="C65" s="16" t="s">
        <v>213</v>
      </c>
      <c r="D65" s="8" t="s">
        <v>7</v>
      </c>
      <c r="E65" s="1">
        <v>1</v>
      </c>
      <c r="F65" s="24">
        <v>1000000</v>
      </c>
      <c r="G65" s="24">
        <f t="shared" si="3"/>
        <v>190000</v>
      </c>
      <c r="H65" s="24">
        <f t="shared" si="4"/>
        <v>1190000</v>
      </c>
      <c r="I65" s="24">
        <v>950000</v>
      </c>
      <c r="J65" s="24">
        <f t="shared" si="5"/>
        <v>180500</v>
      </c>
      <c r="K65" s="24">
        <f t="shared" si="6"/>
        <v>1130500</v>
      </c>
      <c r="L65" s="24">
        <v>860000</v>
      </c>
      <c r="M65" s="24">
        <f t="shared" si="7"/>
        <v>163400</v>
      </c>
      <c r="N65" s="24">
        <f t="shared" si="8"/>
        <v>1023400</v>
      </c>
      <c r="O65" s="24">
        <v>880000</v>
      </c>
      <c r="P65" s="24">
        <f t="shared" si="9"/>
        <v>167200</v>
      </c>
      <c r="Q65" s="24">
        <f t="shared" si="10"/>
        <v>1047200</v>
      </c>
      <c r="R65" s="68"/>
      <c r="S65" s="67"/>
      <c r="T65" s="69"/>
      <c r="U65" s="30">
        <f t="shared" si="0"/>
        <v>1088850</v>
      </c>
      <c r="V65" s="30">
        <f t="shared" si="1"/>
        <v>1097775</v>
      </c>
      <c r="W65" s="31">
        <f t="shared" si="2"/>
        <v>76737.317084540642</v>
      </c>
      <c r="X65" s="32">
        <f t="shared" si="11"/>
        <v>6.9902591227292157E-2</v>
      </c>
      <c r="Y65" s="33">
        <f t="shared" si="12"/>
        <v>922500</v>
      </c>
      <c r="Z65" s="34">
        <f t="shared" si="13"/>
        <v>175275</v>
      </c>
      <c r="AA65" s="33">
        <f t="shared" si="14"/>
        <v>1097775</v>
      </c>
      <c r="AB65" s="35" t="s">
        <v>244</v>
      </c>
    </row>
    <row r="66" spans="1:28" ht="409.5" x14ac:dyDescent="0.25">
      <c r="A66" s="11">
        <v>59</v>
      </c>
      <c r="B66" s="15" t="s">
        <v>145</v>
      </c>
      <c r="C66" s="16" t="s">
        <v>214</v>
      </c>
      <c r="D66" s="8" t="s">
        <v>7</v>
      </c>
      <c r="E66" s="1">
        <v>1</v>
      </c>
      <c r="F66" s="24">
        <v>1360000</v>
      </c>
      <c r="G66" s="24">
        <f t="shared" si="3"/>
        <v>258400</v>
      </c>
      <c r="H66" s="24">
        <f t="shared" si="4"/>
        <v>1618400</v>
      </c>
      <c r="I66" s="24">
        <v>1570000</v>
      </c>
      <c r="J66" s="24">
        <f t="shared" si="5"/>
        <v>298300</v>
      </c>
      <c r="K66" s="24">
        <f t="shared" si="6"/>
        <v>1868300</v>
      </c>
      <c r="L66" s="24">
        <v>1650000</v>
      </c>
      <c r="M66" s="24">
        <f t="shared" si="7"/>
        <v>313500</v>
      </c>
      <c r="N66" s="24">
        <f t="shared" si="8"/>
        <v>1963500</v>
      </c>
      <c r="O66" s="24">
        <v>1540000</v>
      </c>
      <c r="P66" s="24">
        <f t="shared" si="9"/>
        <v>292600</v>
      </c>
      <c r="Q66" s="24">
        <f t="shared" si="10"/>
        <v>1832600</v>
      </c>
      <c r="R66" s="68">
        <v>2286000</v>
      </c>
      <c r="S66" s="67">
        <f>R66*19%</f>
        <v>434340</v>
      </c>
      <c r="T66" s="69">
        <f t="shared" si="24"/>
        <v>2720340</v>
      </c>
      <c r="U66" s="30">
        <f t="shared" si="0"/>
        <v>1868300</v>
      </c>
      <c r="V66" s="30">
        <f t="shared" si="1"/>
        <v>2000628</v>
      </c>
      <c r="W66" s="31">
        <f t="shared" si="2"/>
        <v>421665.21189208864</v>
      </c>
      <c r="X66" s="32">
        <f t="shared" si="11"/>
        <v>0.21076642528850373</v>
      </c>
      <c r="Y66" s="33">
        <f t="shared" si="12"/>
        <v>1570000</v>
      </c>
      <c r="Z66" s="34">
        <f t="shared" si="13"/>
        <v>298300</v>
      </c>
      <c r="AA66" s="33">
        <f t="shared" si="14"/>
        <v>1868300</v>
      </c>
      <c r="AB66" s="35" t="s">
        <v>244</v>
      </c>
    </row>
    <row r="67" spans="1:28" ht="409.5" x14ac:dyDescent="0.25">
      <c r="A67" s="11">
        <v>60</v>
      </c>
      <c r="B67" s="15" t="s">
        <v>146</v>
      </c>
      <c r="C67" s="16" t="s">
        <v>215</v>
      </c>
      <c r="D67" s="8" t="s">
        <v>7</v>
      </c>
      <c r="E67" s="1">
        <v>1</v>
      </c>
      <c r="F67" s="24">
        <v>1800000</v>
      </c>
      <c r="G67" s="24">
        <f t="shared" si="3"/>
        <v>342000</v>
      </c>
      <c r="H67" s="24">
        <f t="shared" si="4"/>
        <v>2142000</v>
      </c>
      <c r="I67" s="24">
        <v>1780000</v>
      </c>
      <c r="J67" s="24">
        <f t="shared" si="5"/>
        <v>338200</v>
      </c>
      <c r="K67" s="24">
        <f t="shared" si="6"/>
        <v>2118200</v>
      </c>
      <c r="L67" s="24">
        <v>1750000</v>
      </c>
      <c r="M67" s="24">
        <f t="shared" si="7"/>
        <v>332500</v>
      </c>
      <c r="N67" s="24">
        <f t="shared" si="8"/>
        <v>2082500</v>
      </c>
      <c r="O67" s="24">
        <v>1680000</v>
      </c>
      <c r="P67" s="24">
        <f t="shared" si="9"/>
        <v>319200</v>
      </c>
      <c r="Q67" s="24">
        <f t="shared" si="10"/>
        <v>1999200</v>
      </c>
      <c r="R67" s="68">
        <v>2572000</v>
      </c>
      <c r="S67" s="67">
        <f t="shared" ref="S67:S68" si="56">R67*19%</f>
        <v>488680</v>
      </c>
      <c r="T67" s="69">
        <f t="shared" si="24"/>
        <v>3060680</v>
      </c>
      <c r="U67" s="30">
        <f t="shared" si="0"/>
        <v>2118200</v>
      </c>
      <c r="V67" s="30">
        <f t="shared" si="1"/>
        <v>2280516</v>
      </c>
      <c r="W67" s="31">
        <f t="shared" si="2"/>
        <v>439470.72175515856</v>
      </c>
      <c r="X67" s="32">
        <f t="shared" si="11"/>
        <v>0.19270670398942982</v>
      </c>
      <c r="Y67" s="33">
        <f t="shared" si="12"/>
        <v>1780000</v>
      </c>
      <c r="Z67" s="34">
        <f t="shared" si="13"/>
        <v>338200</v>
      </c>
      <c r="AA67" s="33">
        <f t="shared" si="14"/>
        <v>2118200</v>
      </c>
      <c r="AB67" s="35" t="s">
        <v>244</v>
      </c>
    </row>
    <row r="68" spans="1:28" ht="409.5" x14ac:dyDescent="0.25">
      <c r="A68" s="11">
        <v>61</v>
      </c>
      <c r="B68" s="15" t="s">
        <v>147</v>
      </c>
      <c r="C68" s="16" t="s">
        <v>216</v>
      </c>
      <c r="D68" s="8" t="s">
        <v>7</v>
      </c>
      <c r="E68" s="1">
        <v>1</v>
      </c>
      <c r="F68" s="24">
        <v>1780000</v>
      </c>
      <c r="G68" s="24">
        <f t="shared" si="3"/>
        <v>338200</v>
      </c>
      <c r="H68" s="24">
        <f t="shared" si="4"/>
        <v>2118200</v>
      </c>
      <c r="I68" s="24">
        <v>1790000</v>
      </c>
      <c r="J68" s="24">
        <f t="shared" si="5"/>
        <v>340100</v>
      </c>
      <c r="K68" s="24">
        <f t="shared" si="6"/>
        <v>2130100</v>
      </c>
      <c r="L68" s="24">
        <v>1789000</v>
      </c>
      <c r="M68" s="24">
        <f t="shared" si="7"/>
        <v>339910</v>
      </c>
      <c r="N68" s="24">
        <f t="shared" si="8"/>
        <v>2128910</v>
      </c>
      <c r="O68" s="24">
        <v>1980000</v>
      </c>
      <c r="P68" s="24">
        <f t="shared" si="9"/>
        <v>376200</v>
      </c>
      <c r="Q68" s="24">
        <f t="shared" si="10"/>
        <v>2356200</v>
      </c>
      <c r="R68" s="68">
        <v>2572000</v>
      </c>
      <c r="S68" s="67">
        <f t="shared" si="56"/>
        <v>488680</v>
      </c>
      <c r="T68" s="69">
        <f t="shared" si="24"/>
        <v>3060680</v>
      </c>
      <c r="U68" s="30">
        <f t="shared" si="0"/>
        <v>2130100</v>
      </c>
      <c r="V68" s="30">
        <f t="shared" si="1"/>
        <v>2358818</v>
      </c>
      <c r="W68" s="31">
        <f t="shared" si="2"/>
        <v>404871.50890128093</v>
      </c>
      <c r="X68" s="32">
        <f t="shared" si="11"/>
        <v>0.17164169041497943</v>
      </c>
      <c r="Y68" s="33">
        <f t="shared" si="12"/>
        <v>1790000</v>
      </c>
      <c r="Z68" s="34">
        <f t="shared" si="13"/>
        <v>340100</v>
      </c>
      <c r="AA68" s="33">
        <f t="shared" si="14"/>
        <v>2130100</v>
      </c>
      <c r="AB68" s="35" t="s">
        <v>244</v>
      </c>
    </row>
    <row r="69" spans="1:28" ht="195" customHeight="1" x14ac:dyDescent="0.25">
      <c r="A69" s="11">
        <v>62</v>
      </c>
      <c r="B69" s="15" t="s">
        <v>148</v>
      </c>
      <c r="C69" s="16" t="s">
        <v>217</v>
      </c>
      <c r="D69" s="8" t="s">
        <v>7</v>
      </c>
      <c r="E69" s="1">
        <v>1</v>
      </c>
      <c r="F69" s="24">
        <v>2028000</v>
      </c>
      <c r="G69" s="24">
        <f t="shared" si="3"/>
        <v>385320</v>
      </c>
      <c r="H69" s="24">
        <f t="shared" si="4"/>
        <v>2413320</v>
      </c>
      <c r="I69" s="24">
        <v>1900000</v>
      </c>
      <c r="J69" s="24">
        <f t="shared" si="5"/>
        <v>361000</v>
      </c>
      <c r="K69" s="24">
        <f t="shared" si="6"/>
        <v>2261000</v>
      </c>
      <c r="L69" s="24">
        <v>1890000</v>
      </c>
      <c r="M69" s="24">
        <f t="shared" si="7"/>
        <v>359100</v>
      </c>
      <c r="N69" s="24">
        <f t="shared" si="8"/>
        <v>2249100</v>
      </c>
      <c r="O69" s="24">
        <v>2010000</v>
      </c>
      <c r="P69" s="24">
        <f t="shared" si="9"/>
        <v>381900</v>
      </c>
      <c r="Q69" s="24">
        <f t="shared" si="10"/>
        <v>2391900</v>
      </c>
      <c r="R69" s="68"/>
      <c r="S69" s="67"/>
      <c r="T69" s="69"/>
      <c r="U69" s="30">
        <f t="shared" si="0"/>
        <v>2326450</v>
      </c>
      <c r="V69" s="30">
        <f t="shared" si="1"/>
        <v>2328830</v>
      </c>
      <c r="W69" s="31">
        <f t="shared" si="2"/>
        <v>85779.109344874872</v>
      </c>
      <c r="X69" s="32">
        <f t="shared" si="11"/>
        <v>3.6833564212447829E-2</v>
      </c>
      <c r="Y69" s="33">
        <f t="shared" si="12"/>
        <v>1957000</v>
      </c>
      <c r="Z69" s="34">
        <f t="shared" si="13"/>
        <v>371830</v>
      </c>
      <c r="AA69" s="33">
        <f t="shared" si="14"/>
        <v>2328830</v>
      </c>
      <c r="AB69" s="35" t="s">
        <v>244</v>
      </c>
    </row>
    <row r="70" spans="1:28" ht="240" x14ac:dyDescent="0.25">
      <c r="A70" s="11">
        <v>63</v>
      </c>
      <c r="B70" s="16" t="s">
        <v>218</v>
      </c>
      <c r="C70" s="16" t="s">
        <v>226</v>
      </c>
      <c r="D70" s="8" t="s">
        <v>7</v>
      </c>
      <c r="E70" s="1">
        <v>1</v>
      </c>
      <c r="F70" s="24">
        <v>250000</v>
      </c>
      <c r="G70" s="24">
        <f t="shared" si="3"/>
        <v>47500</v>
      </c>
      <c r="H70" s="24">
        <f t="shared" si="4"/>
        <v>297500</v>
      </c>
      <c r="I70" s="24">
        <v>200000</v>
      </c>
      <c r="J70" s="24">
        <f t="shared" si="5"/>
        <v>38000</v>
      </c>
      <c r="K70" s="24">
        <f t="shared" si="6"/>
        <v>238000</v>
      </c>
      <c r="L70" s="24">
        <v>180000</v>
      </c>
      <c r="M70" s="24">
        <f t="shared" si="7"/>
        <v>34200</v>
      </c>
      <c r="N70" s="24">
        <f t="shared" si="8"/>
        <v>214200</v>
      </c>
      <c r="O70" s="24">
        <v>189000</v>
      </c>
      <c r="P70" s="24">
        <f t="shared" si="9"/>
        <v>35910</v>
      </c>
      <c r="Q70" s="24">
        <f t="shared" si="10"/>
        <v>224910</v>
      </c>
      <c r="R70" s="68"/>
      <c r="S70" s="67"/>
      <c r="T70" s="69"/>
      <c r="U70" s="30">
        <f t="shared" si="0"/>
        <v>231455</v>
      </c>
      <c r="V70" s="30">
        <f t="shared" si="1"/>
        <v>243652.5</v>
      </c>
      <c r="W70" s="31">
        <f t="shared" si="2"/>
        <v>37194.242722048621</v>
      </c>
      <c r="X70" s="32">
        <f t="shared" si="11"/>
        <v>0.15265282614399039</v>
      </c>
      <c r="Y70" s="33">
        <f t="shared" si="12"/>
        <v>194500</v>
      </c>
      <c r="Z70" s="34">
        <f t="shared" si="13"/>
        <v>36955</v>
      </c>
      <c r="AA70" s="33">
        <f t="shared" si="14"/>
        <v>231455</v>
      </c>
      <c r="AB70" s="35" t="s">
        <v>244</v>
      </c>
    </row>
    <row r="71" spans="1:28" ht="240" x14ac:dyDescent="0.25">
      <c r="A71" s="11">
        <v>64</v>
      </c>
      <c r="B71" s="16" t="s">
        <v>219</v>
      </c>
      <c r="C71" s="16" t="s">
        <v>226</v>
      </c>
      <c r="D71" s="8" t="s">
        <v>7</v>
      </c>
      <c r="E71" s="1">
        <v>1</v>
      </c>
      <c r="F71" s="24">
        <v>269000</v>
      </c>
      <c r="G71" s="24">
        <f t="shared" si="3"/>
        <v>51110</v>
      </c>
      <c r="H71" s="24">
        <f t="shared" si="4"/>
        <v>320110</v>
      </c>
      <c r="I71" s="24">
        <v>268000</v>
      </c>
      <c r="J71" s="24">
        <f t="shared" si="5"/>
        <v>50920</v>
      </c>
      <c r="K71" s="24">
        <f t="shared" si="6"/>
        <v>318920</v>
      </c>
      <c r="L71" s="24">
        <v>279000</v>
      </c>
      <c r="M71" s="24">
        <f t="shared" si="7"/>
        <v>53010</v>
      </c>
      <c r="N71" s="24">
        <f t="shared" si="8"/>
        <v>332010</v>
      </c>
      <c r="O71" s="24">
        <v>148000</v>
      </c>
      <c r="P71" s="24">
        <f t="shared" si="9"/>
        <v>28120</v>
      </c>
      <c r="Q71" s="24">
        <f t="shared" si="10"/>
        <v>176120</v>
      </c>
      <c r="R71" s="68"/>
      <c r="S71" s="67"/>
      <c r="T71" s="69"/>
      <c r="U71" s="30">
        <f t="shared" si="0"/>
        <v>319515</v>
      </c>
      <c r="V71" s="30">
        <f t="shared" si="1"/>
        <v>286790</v>
      </c>
      <c r="W71" s="31">
        <f t="shared" si="2"/>
        <v>74016.341889252173</v>
      </c>
      <c r="X71" s="32">
        <f t="shared" si="11"/>
        <v>0.25808550468723518</v>
      </c>
      <c r="Y71" s="33">
        <f t="shared" si="12"/>
        <v>268500</v>
      </c>
      <c r="Z71" s="34">
        <f t="shared" si="13"/>
        <v>51015</v>
      </c>
      <c r="AA71" s="33">
        <f t="shared" si="14"/>
        <v>319515</v>
      </c>
      <c r="AB71" s="35" t="s">
        <v>244</v>
      </c>
    </row>
    <row r="72" spans="1:28" ht="240" x14ac:dyDescent="0.25">
      <c r="A72" s="11">
        <v>65</v>
      </c>
      <c r="B72" s="16" t="s">
        <v>220</v>
      </c>
      <c r="C72" s="16" t="s">
        <v>226</v>
      </c>
      <c r="D72" s="8" t="s">
        <v>7</v>
      </c>
      <c r="E72" s="1">
        <v>1</v>
      </c>
      <c r="F72" s="24">
        <v>269000</v>
      </c>
      <c r="G72" s="24">
        <f t="shared" si="3"/>
        <v>51110</v>
      </c>
      <c r="H72" s="24">
        <f t="shared" si="4"/>
        <v>320110</v>
      </c>
      <c r="I72" s="24">
        <v>268000</v>
      </c>
      <c r="J72" s="24">
        <f t="shared" si="5"/>
        <v>50920</v>
      </c>
      <c r="K72" s="24">
        <f t="shared" si="6"/>
        <v>318920</v>
      </c>
      <c r="L72" s="24">
        <v>279000</v>
      </c>
      <c r="M72" s="24">
        <f t="shared" si="7"/>
        <v>53010</v>
      </c>
      <c r="N72" s="24">
        <f t="shared" si="8"/>
        <v>332010</v>
      </c>
      <c r="O72" s="24">
        <v>287000</v>
      </c>
      <c r="P72" s="24">
        <f t="shared" si="9"/>
        <v>54530</v>
      </c>
      <c r="Q72" s="24">
        <f t="shared" si="10"/>
        <v>341530</v>
      </c>
      <c r="R72" s="68"/>
      <c r="S72" s="67"/>
      <c r="T72" s="69"/>
      <c r="U72" s="30">
        <f t="shared" si="0"/>
        <v>326060</v>
      </c>
      <c r="V72" s="30">
        <f t="shared" si="1"/>
        <v>328142.5</v>
      </c>
      <c r="W72" s="31">
        <f t="shared" si="2"/>
        <v>10704.489323020816</v>
      </c>
      <c r="X72" s="32">
        <f t="shared" si="11"/>
        <v>3.2621465744366598E-2</v>
      </c>
      <c r="Y72" s="33">
        <f t="shared" si="12"/>
        <v>275750.42016806721</v>
      </c>
      <c r="Z72" s="34">
        <f t="shared" si="13"/>
        <v>52392.579831932773</v>
      </c>
      <c r="AA72" s="33">
        <f t="shared" si="14"/>
        <v>328143</v>
      </c>
      <c r="AB72" s="35" t="s">
        <v>244</v>
      </c>
    </row>
    <row r="73" spans="1:28" ht="270" x14ac:dyDescent="0.25">
      <c r="A73" s="11">
        <v>66</v>
      </c>
      <c r="B73" s="16" t="s">
        <v>221</v>
      </c>
      <c r="C73" s="16" t="s">
        <v>225</v>
      </c>
      <c r="D73" s="8" t="s">
        <v>7</v>
      </c>
      <c r="E73" s="1">
        <v>1</v>
      </c>
      <c r="F73" s="24">
        <v>269000</v>
      </c>
      <c r="G73" s="24">
        <f t="shared" si="3"/>
        <v>51110</v>
      </c>
      <c r="H73" s="24">
        <f t="shared" si="4"/>
        <v>320110</v>
      </c>
      <c r="I73" s="24">
        <v>268000</v>
      </c>
      <c r="J73" s="24">
        <f t="shared" si="5"/>
        <v>50920</v>
      </c>
      <c r="K73" s="24">
        <f t="shared" si="6"/>
        <v>318920</v>
      </c>
      <c r="L73" s="24">
        <v>279000</v>
      </c>
      <c r="M73" s="24">
        <f t="shared" si="7"/>
        <v>53010</v>
      </c>
      <c r="N73" s="24">
        <f t="shared" si="8"/>
        <v>332010</v>
      </c>
      <c r="O73" s="24">
        <v>287000</v>
      </c>
      <c r="P73" s="24">
        <f t="shared" si="9"/>
        <v>54530</v>
      </c>
      <c r="Q73" s="24">
        <f t="shared" si="10"/>
        <v>341530</v>
      </c>
      <c r="R73" s="68"/>
      <c r="S73" s="67"/>
      <c r="T73" s="69"/>
      <c r="U73" s="30">
        <f t="shared" ref="U73:U76" si="57">MEDIAN(H73,K73,N73,Q73,T73)</f>
        <v>326060</v>
      </c>
      <c r="V73" s="30">
        <f t="shared" ref="V73:V76" si="58">AVERAGE(H73,K73,N73,Q73,T73)</f>
        <v>328142.5</v>
      </c>
      <c r="W73" s="31">
        <f t="shared" ref="W73:W76" si="59">STDEV(H73,K73,N73,Q73,T73)</f>
        <v>10704.489323020816</v>
      </c>
      <c r="X73" s="32">
        <f t="shared" si="11"/>
        <v>3.2621465744366598E-2</v>
      </c>
      <c r="Y73" s="33">
        <f t="shared" si="12"/>
        <v>275750.42016806721</v>
      </c>
      <c r="Z73" s="34">
        <f t="shared" si="13"/>
        <v>52392.579831932773</v>
      </c>
      <c r="AA73" s="33">
        <f t="shared" si="14"/>
        <v>328143</v>
      </c>
      <c r="AB73" s="35" t="s">
        <v>244</v>
      </c>
    </row>
    <row r="74" spans="1:28" ht="255" x14ac:dyDescent="0.25">
      <c r="A74" s="11">
        <v>67</v>
      </c>
      <c r="B74" s="16" t="s">
        <v>222</v>
      </c>
      <c r="C74" s="16" t="s">
        <v>224</v>
      </c>
      <c r="D74" s="8" t="s">
        <v>7</v>
      </c>
      <c r="E74" s="1">
        <v>1</v>
      </c>
      <c r="F74" s="24">
        <v>269000</v>
      </c>
      <c r="G74" s="24">
        <f t="shared" si="3"/>
        <v>51110</v>
      </c>
      <c r="H74" s="24">
        <f t="shared" si="4"/>
        <v>320110</v>
      </c>
      <c r="I74" s="24">
        <v>268000</v>
      </c>
      <c r="J74" s="24">
        <f t="shared" si="5"/>
        <v>50920</v>
      </c>
      <c r="K74" s="24">
        <f t="shared" si="6"/>
        <v>318920</v>
      </c>
      <c r="L74" s="24">
        <v>279000</v>
      </c>
      <c r="M74" s="24">
        <f t="shared" si="7"/>
        <v>53010</v>
      </c>
      <c r="N74" s="24">
        <f t="shared" si="8"/>
        <v>332010</v>
      </c>
      <c r="O74" s="24">
        <v>287000</v>
      </c>
      <c r="P74" s="24">
        <f t="shared" si="9"/>
        <v>54530</v>
      </c>
      <c r="Q74" s="24">
        <f t="shared" si="10"/>
        <v>341530</v>
      </c>
      <c r="R74" s="68"/>
      <c r="S74" s="67"/>
      <c r="T74" s="69"/>
      <c r="U74" s="30">
        <f t="shared" si="57"/>
        <v>326060</v>
      </c>
      <c r="V74" s="30">
        <f t="shared" si="58"/>
        <v>328142.5</v>
      </c>
      <c r="W74" s="31">
        <f t="shared" si="59"/>
        <v>10704.489323020816</v>
      </c>
      <c r="X74" s="32">
        <f t="shared" si="11"/>
        <v>3.2621465744366598E-2</v>
      </c>
      <c r="Y74" s="33">
        <f t="shared" si="12"/>
        <v>275750.42016806721</v>
      </c>
      <c r="Z74" s="34">
        <f t="shared" si="13"/>
        <v>52392.579831932773</v>
      </c>
      <c r="AA74" s="33">
        <f t="shared" si="14"/>
        <v>328143</v>
      </c>
      <c r="AB74" s="35" t="s">
        <v>244</v>
      </c>
    </row>
    <row r="75" spans="1:28" ht="255" x14ac:dyDescent="0.25">
      <c r="A75" s="11">
        <v>68</v>
      </c>
      <c r="B75" s="16" t="s">
        <v>223</v>
      </c>
      <c r="C75" s="16" t="s">
        <v>227</v>
      </c>
      <c r="D75" s="8" t="s">
        <v>7</v>
      </c>
      <c r="E75" s="1">
        <v>1</v>
      </c>
      <c r="F75" s="24">
        <v>269000</v>
      </c>
      <c r="G75" s="24">
        <f t="shared" si="3"/>
        <v>51110</v>
      </c>
      <c r="H75" s="24">
        <f t="shared" si="4"/>
        <v>320110</v>
      </c>
      <c r="I75" s="24">
        <v>268000</v>
      </c>
      <c r="J75" s="24">
        <f t="shared" si="5"/>
        <v>50920</v>
      </c>
      <c r="K75" s="24">
        <f t="shared" si="6"/>
        <v>318920</v>
      </c>
      <c r="L75" s="24">
        <v>279000</v>
      </c>
      <c r="M75" s="24">
        <f t="shared" si="7"/>
        <v>53010</v>
      </c>
      <c r="N75" s="24">
        <f t="shared" si="8"/>
        <v>332010</v>
      </c>
      <c r="O75" s="24">
        <v>287000</v>
      </c>
      <c r="P75" s="24">
        <f t="shared" si="9"/>
        <v>54530</v>
      </c>
      <c r="Q75" s="24">
        <f t="shared" si="10"/>
        <v>341530</v>
      </c>
      <c r="R75" s="68"/>
      <c r="S75" s="67"/>
      <c r="T75" s="69"/>
      <c r="U75" s="30">
        <f t="shared" si="57"/>
        <v>326060</v>
      </c>
      <c r="V75" s="30">
        <f t="shared" si="58"/>
        <v>328142.5</v>
      </c>
      <c r="W75" s="31">
        <f t="shared" si="59"/>
        <v>10704.489323020816</v>
      </c>
      <c r="X75" s="32">
        <f t="shared" si="11"/>
        <v>3.2621465744366598E-2</v>
      </c>
      <c r="Y75" s="33">
        <f t="shared" si="12"/>
        <v>275750.42016806721</v>
      </c>
      <c r="Z75" s="34">
        <f t="shared" si="13"/>
        <v>52392.579831932773</v>
      </c>
      <c r="AA75" s="33">
        <f t="shared" si="14"/>
        <v>328143</v>
      </c>
      <c r="AB75" s="35" t="s">
        <v>244</v>
      </c>
    </row>
    <row r="76" spans="1:28" ht="92.25" customHeight="1" x14ac:dyDescent="0.25">
      <c r="A76" s="11">
        <v>69</v>
      </c>
      <c r="B76" s="15" t="s">
        <v>41</v>
      </c>
      <c r="C76" s="16" t="s">
        <v>228</v>
      </c>
      <c r="D76" s="8" t="s">
        <v>7</v>
      </c>
      <c r="E76" s="1">
        <v>1</v>
      </c>
      <c r="F76" s="24">
        <v>562000</v>
      </c>
      <c r="G76" s="24">
        <f t="shared" si="3"/>
        <v>106780</v>
      </c>
      <c r="H76" s="24">
        <f t="shared" si="4"/>
        <v>668780</v>
      </c>
      <c r="I76" s="24">
        <v>459000</v>
      </c>
      <c r="J76" s="24">
        <f t="shared" si="5"/>
        <v>87210</v>
      </c>
      <c r="K76" s="24">
        <f t="shared" si="6"/>
        <v>546210</v>
      </c>
      <c r="L76" s="24">
        <v>489000</v>
      </c>
      <c r="M76" s="24">
        <f t="shared" si="7"/>
        <v>92910</v>
      </c>
      <c r="N76" s="24">
        <f t="shared" si="8"/>
        <v>581910</v>
      </c>
      <c r="O76" s="24">
        <v>499000</v>
      </c>
      <c r="P76" s="24">
        <f t="shared" si="9"/>
        <v>94810</v>
      </c>
      <c r="Q76" s="24">
        <f t="shared" si="10"/>
        <v>593810</v>
      </c>
      <c r="R76" s="68">
        <v>429000</v>
      </c>
      <c r="S76" s="67">
        <f>R76*19%</f>
        <v>81510</v>
      </c>
      <c r="T76" s="69">
        <f>S76+R76</f>
        <v>510510</v>
      </c>
      <c r="U76" s="30">
        <f t="shared" si="57"/>
        <v>581910</v>
      </c>
      <c r="V76" s="30">
        <f t="shared" si="58"/>
        <v>580244</v>
      </c>
      <c r="W76" s="31">
        <f t="shared" si="59"/>
        <v>59259.132460743975</v>
      </c>
      <c r="X76" s="32">
        <f t="shared" si="11"/>
        <v>0.10212795386207177</v>
      </c>
      <c r="Y76" s="33">
        <f t="shared" si="12"/>
        <v>487600</v>
      </c>
      <c r="Z76" s="34">
        <f t="shared" si="13"/>
        <v>92644</v>
      </c>
      <c r="AA76" s="33">
        <f t="shared" si="14"/>
        <v>580244</v>
      </c>
      <c r="AB76" s="35" t="s">
        <v>244</v>
      </c>
    </row>
    <row r="77" spans="1:28" x14ac:dyDescent="0.25">
      <c r="A77" s="128" t="s">
        <v>3</v>
      </c>
      <c r="B77" s="129"/>
      <c r="C77" s="129"/>
      <c r="D77" s="129"/>
      <c r="E77" s="130"/>
      <c r="F77" s="41"/>
      <c r="G77" s="41"/>
      <c r="H77" s="41"/>
      <c r="I77" s="41"/>
      <c r="J77" s="23"/>
      <c r="K77" s="23"/>
      <c r="L77" s="23"/>
      <c r="M77" s="23"/>
      <c r="N77" s="23"/>
      <c r="O77" s="23"/>
      <c r="P77" s="23"/>
      <c r="Q77" s="23"/>
      <c r="R77" s="23"/>
      <c r="S77" s="23"/>
      <c r="T77" s="23"/>
      <c r="U77" s="10"/>
      <c r="V77" s="10"/>
      <c r="W77" s="10"/>
      <c r="X77" s="10"/>
      <c r="Y77" s="10"/>
      <c r="Z77" s="10"/>
      <c r="AA77" s="70">
        <f>SUM(AA8:AA76)</f>
        <v>72422948</v>
      </c>
      <c r="AB77" s="10"/>
    </row>
    <row r="78" spans="1:28" ht="15" customHeight="1" x14ac:dyDescent="0.25">
      <c r="A78" s="131"/>
      <c r="B78" s="94"/>
      <c r="C78" s="94"/>
      <c r="D78" s="94"/>
      <c r="E78" s="94"/>
      <c r="F78" s="94"/>
      <c r="G78" s="94"/>
      <c r="H78" s="94"/>
      <c r="I78" s="94"/>
      <c r="J78" s="25"/>
      <c r="K78" s="25"/>
      <c r="L78" s="25"/>
      <c r="M78" s="25"/>
      <c r="N78" s="25"/>
      <c r="O78" s="25"/>
      <c r="P78" s="25"/>
      <c r="Q78" s="25"/>
      <c r="R78" s="25"/>
      <c r="S78" s="25"/>
      <c r="T78" s="25"/>
    </row>
    <row r="79" spans="1:28" x14ac:dyDescent="0.25">
      <c r="A79" s="25"/>
      <c r="B79" s="25"/>
      <c r="C79" s="25"/>
      <c r="D79" s="25"/>
      <c r="E79" s="25"/>
      <c r="F79" s="25"/>
      <c r="G79" s="25"/>
      <c r="H79" s="25"/>
      <c r="I79" s="25"/>
      <c r="J79" s="25"/>
      <c r="K79" s="25"/>
      <c r="L79" s="25"/>
      <c r="M79" s="25"/>
      <c r="N79" s="25"/>
      <c r="O79" s="25"/>
      <c r="P79" s="25"/>
      <c r="Q79" s="25"/>
      <c r="R79" s="25"/>
      <c r="S79" s="25"/>
      <c r="T79" s="25"/>
    </row>
    <row r="80" spans="1:28" ht="409.5" customHeight="1" x14ac:dyDescent="0.25">
      <c r="A80" s="49"/>
      <c r="B80" s="132" t="s">
        <v>286</v>
      </c>
      <c r="C80" s="133"/>
      <c r="D80" s="133"/>
      <c r="E80" s="133"/>
      <c r="F80" s="133"/>
      <c r="G80" s="49"/>
      <c r="H80" s="49"/>
      <c r="I80" s="49"/>
      <c r="J80" s="26"/>
      <c r="K80" s="26"/>
      <c r="L80" s="26"/>
      <c r="M80" s="26"/>
      <c r="N80" s="26"/>
      <c r="O80" s="26"/>
      <c r="P80" s="26"/>
      <c r="Q80" s="26"/>
      <c r="R80" s="26"/>
      <c r="S80" s="26"/>
      <c r="T80" s="26"/>
    </row>
    <row r="82" spans="1:3" ht="31.5" customHeight="1" x14ac:dyDescent="0.25">
      <c r="A82" s="94"/>
      <c r="B82" s="94"/>
      <c r="C82" s="47"/>
    </row>
    <row r="83" spans="1:3" ht="31.5" customHeight="1" x14ac:dyDescent="0.25">
      <c r="A83" s="93"/>
      <c r="B83" s="93"/>
      <c r="C83" s="47"/>
    </row>
    <row r="84" spans="1:3" ht="31.5" customHeight="1" x14ac:dyDescent="0.25">
      <c r="A84" s="93"/>
      <c r="B84" s="93"/>
      <c r="C84" s="48"/>
    </row>
  </sheetData>
  <autoFilter ref="A7:BF77" xr:uid="{00000000-0001-0000-0100-000000000000}">
    <filterColumn colId="1" showButton="0"/>
    <filterColumn colId="5" showButton="0"/>
    <filterColumn colId="6" showButton="0"/>
    <filterColumn colId="8" showButton="0"/>
    <filterColumn colId="9" showButton="0"/>
  </autoFilter>
  <mergeCells count="16">
    <mergeCell ref="A84:B84"/>
    <mergeCell ref="B7:C7"/>
    <mergeCell ref="A77:E77"/>
    <mergeCell ref="A78:I78"/>
    <mergeCell ref="A82:B82"/>
    <mergeCell ref="A83:B83"/>
    <mergeCell ref="B80:F80"/>
    <mergeCell ref="A2:AB2"/>
    <mergeCell ref="A3:AB3"/>
    <mergeCell ref="A4:E5"/>
    <mergeCell ref="F4:H6"/>
    <mergeCell ref="I4:K6"/>
    <mergeCell ref="L4:N6"/>
    <mergeCell ref="O4:Q6"/>
    <mergeCell ref="U4:AB6"/>
    <mergeCell ref="R4:T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SERVICIO</vt:lpstr>
      <vt:lpstr>BOLSA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Jheny Cecilia Bolanos Claros</cp:lastModifiedBy>
  <cp:revision/>
  <dcterms:created xsi:type="dcterms:W3CDTF">2022-02-23T18:47:10Z</dcterms:created>
  <dcterms:modified xsi:type="dcterms:W3CDTF">2026-09-01T15:36:00Z</dcterms:modified>
  <cp:category/>
  <cp:contentStatus/>
</cp:coreProperties>
</file>