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IP Gaiming 3\Desktop\TRABAJO\ALCALDIAS\2. SANTA MARIA (2024-2026)\2026\5. JULIO - AGOSTO\1. PRESUPUESTOS\3. LP - ESCUELA SANFRANCISCO\OBRA\"/>
    </mc:Choice>
  </mc:AlternateContent>
  <xr:revisionPtr revIDLastSave="0" documentId="13_ncr:20001_{351BFBE0-DBFE-4F19-A23C-3B5066092965}" xr6:coauthVersionLast="47" xr6:coauthVersionMax="47" xr10:uidLastSave="{00000000-0000-0000-0000-000000000000}"/>
  <bookViews>
    <workbookView xWindow="-108" yWindow="-108" windowWidth="23256" windowHeight="12456" tabRatio="906" xr2:uid="{00000000-000D-0000-FFFF-FFFF00000000}"/>
  </bookViews>
  <sheets>
    <sheet name="PROPUESTA OFICIAL (ENTIDAD)" sheetId="269"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0">[9]!_xlbgnm.ane7</definedName>
    <definedName name="_____ane7">[9]!_xlbgnm.ane7</definedName>
    <definedName name="_____ane8" localSheetId="1">[9]!_xlbgnm.ane8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0">[13]!_xlbgnm.ane7</definedName>
    <definedName name="____ane7">[13]!_xlbgnm.ane7</definedName>
    <definedName name="____ane8" localSheetId="1">[13]!_xlbgnm.ane8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0">[15]!_xlbgnm.ane7</definedName>
    <definedName name="___ane7">[15]!_xlbgnm.ane7</definedName>
    <definedName name="___ane8" localSheetId="1">[15]!_xlbgnm.ane8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0">[13]!_xlbgnm.ane7</definedName>
    <definedName name="__ane7">[13]!_xlbgnm.ane7</definedName>
    <definedName name="__ane8" localSheetId="1">[13]!_xlbgnm.ane8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 localSheetId="0">[13]!_xlbgnm.ane7</definedName>
    <definedName name="_ane7">[13]!_xlbgnm.ane7</definedName>
    <definedName name="_ane8" localSheetId="1">[13]!_xlbgnm.ane8</definedName>
    <definedName name="_ane8" localSheetId="0">[13]!_xlbgnm.ane8</definedName>
    <definedName name="_ane8">[13]!_xlbgnm.ane8</definedName>
    <definedName name="_APU221" localSheetId="2">#REF!</definedName>
    <definedName name="_APU221">#REF!</definedName>
    <definedName name="_APU465" localSheetId="1">[21]!absc</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ECONOMICA(Proponente)'!$I$11:$I$40</definedName>
    <definedName name="_xlnm._FilterDatabase" localSheetId="0" hidden="1">'PROPUESTA OFICIAL (ENTIDAD)'!$I$11:$I$187</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0">[26]!absc</definedName>
    <definedName name="adoc1">[26]!absc</definedName>
    <definedName name="ADOC125" localSheetId="1">[29]!absc</definedName>
    <definedName name="ADOC125" localSheetId="0">[29]!absc</definedName>
    <definedName name="ADOC125">[29]!absc</definedName>
    <definedName name="adoq" localSheetId="1">[30]!absc</definedName>
    <definedName name="adoq" localSheetId="0">[30]!absc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1">'PROPUESTA ECONOMICA(Proponente)'!$B$2:$L$60</definedName>
    <definedName name="_xlnm.Print_Area" localSheetId="0">'PROPUESTA OFICIAL (ENTIDAD)'!$B$2:$L$202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0">[50]!FareWellStmnt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1">[50]!FinePrint</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0">[26]!absc</definedName>
    <definedName name="LOCA">[26]!absc</definedName>
    <definedName name="LOCA1" localSheetId="1">[38]!absc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 localSheetId="1">[9]!Módulo3.anexo1</definedName>
    <definedName name="Módulo3.anexo1" localSheetId="0">[9]!Módulo3.anexo1</definedName>
    <definedName name="Módulo3.anexo1">[9]!Módulo3.anexo1</definedName>
    <definedName name="Módulo3.anexo10" localSheetId="1">[9]!Módulo3.anexo10</definedName>
    <definedName name="Módulo3.anexo10" localSheetId="0">[9]!Módulo3.anexo10</definedName>
    <definedName name="Módulo3.anexo10">[9]!Módulo3.anexo10</definedName>
    <definedName name="Módulo3.anexo11" localSheetId="1">[9]!Módulo3.anexo11</definedName>
    <definedName name="Módulo3.anexo11" localSheetId="0">[9]!Módulo3.anexo11</definedName>
    <definedName name="Módulo3.anexo11">[9]!Módulo3.anexo11</definedName>
    <definedName name="Módulo3.anexo12" localSheetId="1">[9]!Módulo3.anexo12</definedName>
    <definedName name="Módulo3.anexo12" localSheetId="0">[9]!Módulo3.anexo12</definedName>
    <definedName name="Módulo3.anexo12">[9]!Módulo3.anexo12</definedName>
    <definedName name="Módulo3.anexo3" localSheetId="1">[9]!Módulo3.anexo3</definedName>
    <definedName name="Módulo3.anexo3" localSheetId="0">[9]!Módulo3.anexo3</definedName>
    <definedName name="Módulo3.anexo3">[9]!Módulo3.anexo3</definedName>
    <definedName name="Módulo3.anexo4" localSheetId="1">[9]!Módulo3.anexo4</definedName>
    <definedName name="Módulo3.anexo4" localSheetId="0">[9]!Módulo3.anexo4</definedName>
    <definedName name="Módulo3.anexo4">[9]!Módulo3.anexo4</definedName>
    <definedName name="Módulo3.anexo5" localSheetId="1">[9]!Módulo3.anexo5</definedName>
    <definedName name="Módulo3.anexo5" localSheetId="0">[9]!Módulo3.anexo5</definedName>
    <definedName name="Módulo3.anexo5">[9]!Módulo3.anexo5</definedName>
    <definedName name="Módulo3.anexo6" localSheetId="1">[9]!Módulo3.anexo6</definedName>
    <definedName name="Módulo3.anexo6" localSheetId="0">[9]!Módulo3.anexo6</definedName>
    <definedName name="Módulo3.anexo6">[9]!Módulo3.anexo6</definedName>
    <definedName name="Módulo8.anexo16" localSheetId="1">[9]!Módulo8.anexo16</definedName>
    <definedName name="Módulo8.anexo16" localSheetId="0">[9]!Módulo8.anexo16</definedName>
    <definedName name="Módulo8.anexo16">[9]!Módulo8.anexo16</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 localSheetId="1">OFFSET(Full_Print,0,0,Last_Row)</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#REF!</definedName>
    <definedName name="PRUEBA" localSheetId="1">[96]!absc</definedName>
    <definedName name="PRUEBA" localSheetId="0">[96]!absc</definedName>
    <definedName name="PRUEBA">[96]!absc</definedName>
    <definedName name="prueba1" localSheetId="1">[96]!absc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'PROPUESTA ECONOMICA(Proponente)'!$K$42</definedName>
    <definedName name="solver_adj" localSheetId="0" hidden="1">'PROPUESTA OFICIAL (ENTIDAD)'!#REF!</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'PROPUESTA ECONOMICA(Proponente)'!$K$54</definedName>
    <definedName name="solver_lhs1" localSheetId="0" hidden="1">'PROPUESTA OFICIAL (ENTIDAD)'!$K$196</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'PROPUESTA ECONOMICA(Proponente)'!$K$54</definedName>
    <definedName name="solver_opt" localSheetId="0" hidden="1">'PROPUESTA OFICIAL (ENTIDAD)'!$K$196</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'PROPUESTA ECONOMICA(Proponente)'!$K$55</definedName>
    <definedName name="solver_rhs1" localSheetId="0" hidden="1">'PROPUESTA OFICIAL (ENTIDAD)'!$K$197</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0">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0">[21]!absc</definedName>
    <definedName name="t">[21]!absc</definedName>
    <definedName name="t_1" localSheetId="1">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0">[113]!absc</definedName>
    <definedName name="xxxxx">[113]!absc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 localSheetId="0">[26]!absc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5" i="269" l="1"/>
  <c r="K184" i="269"/>
  <c r="K182" i="269"/>
  <c r="K181" i="269" s="1"/>
  <c r="K177" i="269"/>
  <c r="K178" i="269"/>
  <c r="K176" i="269"/>
  <c r="K175" i="269"/>
  <c r="K174" i="269"/>
  <c r="K173" i="269"/>
  <c r="K171" i="269"/>
  <c r="K170" i="269" s="1"/>
  <c r="K169" i="269"/>
  <c r="K165" i="269"/>
  <c r="K164" i="269"/>
  <c r="K163" i="269"/>
  <c r="K162" i="269"/>
  <c r="K161" i="269"/>
  <c r="K159" i="269"/>
  <c r="K158" i="269"/>
  <c r="K157" i="269"/>
  <c r="K156" i="269"/>
  <c r="K155" i="269"/>
  <c r="K153" i="269"/>
  <c r="K152" i="269"/>
  <c r="K143" i="269"/>
  <c r="K144" i="269"/>
  <c r="K145" i="269"/>
  <c r="K146" i="269"/>
  <c r="K147" i="269"/>
  <c r="K148" i="269"/>
  <c r="K149" i="269"/>
  <c r="K150" i="269"/>
  <c r="K142" i="269"/>
  <c r="K138" i="269"/>
  <c r="K137" i="269"/>
  <c r="K136" i="269"/>
  <c r="K134" i="269"/>
  <c r="K133" i="269" s="1"/>
  <c r="K132" i="269"/>
  <c r="K131" i="269" s="1"/>
  <c r="K130" i="269"/>
  <c r="K129" i="269" s="1"/>
  <c r="K127" i="269"/>
  <c r="K126" i="269" s="1"/>
  <c r="K125" i="269"/>
  <c r="K124" i="269" s="1"/>
  <c r="K123" i="269"/>
  <c r="K122" i="269"/>
  <c r="K121" i="269"/>
  <c r="K119" i="269"/>
  <c r="K118" i="269" s="1"/>
  <c r="K117" i="269"/>
  <c r="K116" i="269"/>
  <c r="K115" i="269"/>
  <c r="K114" i="269"/>
  <c r="K112" i="269"/>
  <c r="K111" i="269"/>
  <c r="K110" i="269"/>
  <c r="K109" i="269"/>
  <c r="K108" i="269"/>
  <c r="K97" i="269"/>
  <c r="K98" i="269"/>
  <c r="K99" i="269"/>
  <c r="K100" i="269"/>
  <c r="K101" i="269"/>
  <c r="K102" i="269"/>
  <c r="K103" i="269"/>
  <c r="K104" i="269"/>
  <c r="K105" i="269"/>
  <c r="K106" i="269"/>
  <c r="K96" i="269"/>
  <c r="K94" i="269"/>
  <c r="K93" i="269"/>
  <c r="K92" i="269"/>
  <c r="K91" i="269"/>
  <c r="K90" i="269"/>
  <c r="K89" i="269"/>
  <c r="K83" i="269"/>
  <c r="K84" i="269"/>
  <c r="K85" i="269"/>
  <c r="K86" i="269"/>
  <c r="K87" i="269"/>
  <c r="K82" i="269"/>
  <c r="K80" i="269"/>
  <c r="K79" i="269"/>
  <c r="K74" i="269"/>
  <c r="K73" i="269" s="1"/>
  <c r="K70" i="269"/>
  <c r="K71" i="269"/>
  <c r="K72" i="269"/>
  <c r="K59" i="269"/>
  <c r="K60" i="269"/>
  <c r="K61" i="269"/>
  <c r="K62" i="269"/>
  <c r="K63" i="269"/>
  <c r="K64" i="269"/>
  <c r="K65" i="269"/>
  <c r="K66" i="269"/>
  <c r="K67" i="269"/>
  <c r="K69" i="269"/>
  <c r="K58" i="269"/>
  <c r="K56" i="269"/>
  <c r="K55" i="269"/>
  <c r="K54" i="269"/>
  <c r="K53" i="269"/>
  <c r="K51" i="269"/>
  <c r="K50" i="269"/>
  <c r="K49" i="269"/>
  <c r="K48" i="269"/>
  <c r="K46" i="269"/>
  <c r="K45" i="269" s="1"/>
  <c r="K43" i="269"/>
  <c r="K44" i="269"/>
  <c r="K42" i="269"/>
  <c r="K41" i="269"/>
  <c r="K39" i="269"/>
  <c r="K38" i="269" s="1"/>
  <c r="K37" i="269"/>
  <c r="K36" i="269" s="1"/>
  <c r="K35" i="269"/>
  <c r="K34" i="269"/>
  <c r="K28" i="269"/>
  <c r="K29" i="269"/>
  <c r="K30" i="269"/>
  <c r="K31" i="269"/>
  <c r="K32" i="269"/>
  <c r="K27" i="269"/>
  <c r="K24" i="269"/>
  <c r="K25" i="269"/>
  <c r="K23" i="269"/>
  <c r="K20" i="269"/>
  <c r="K19" i="269"/>
  <c r="K15" i="269"/>
  <c r="K16" i="269" s="1"/>
  <c r="K183" i="269" l="1"/>
  <c r="K186" i="269" s="1"/>
  <c r="K172" i="269"/>
  <c r="K168" i="269"/>
  <c r="K160" i="269"/>
  <c r="K120" i="269"/>
  <c r="K151" i="269"/>
  <c r="K154" i="269"/>
  <c r="K141" i="269"/>
  <c r="K135" i="269"/>
  <c r="K128" i="269" s="1"/>
  <c r="K113" i="269"/>
  <c r="K107" i="269"/>
  <c r="K95" i="269"/>
  <c r="K81" i="269"/>
  <c r="K88" i="269"/>
  <c r="K78" i="269"/>
  <c r="K68" i="269"/>
  <c r="K33" i="269"/>
  <c r="K57" i="269"/>
  <c r="K52" i="269"/>
  <c r="K47" i="269"/>
  <c r="K18" i="269"/>
  <c r="K40" i="269"/>
  <c r="K26" i="269"/>
  <c r="K22" i="269"/>
  <c r="K14" i="269"/>
  <c r="K179" i="269" l="1"/>
  <c r="K166" i="269"/>
  <c r="K77" i="269"/>
  <c r="K139" i="269" s="1"/>
  <c r="K21" i="269"/>
  <c r="K75" i="269" l="1"/>
  <c r="K187" i="269" s="1"/>
  <c r="K189" i="269" s="1"/>
  <c r="K191" i="269" s="1"/>
</calcChain>
</file>

<file path=xl/sharedStrings.xml><?xml version="1.0" encoding="utf-8"?>
<sst xmlns="http://schemas.openxmlformats.org/spreadsheetml/2006/main" count="613" uniqueCount="396">
  <si>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</si>
  <si>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</si>
  <si>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</si>
  <si>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</si>
  <si>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</si>
  <si>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</si>
  <si>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</si>
  <si>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</si>
  <si>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</si>
  <si>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</si>
  <si>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</si>
  <si>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</si>
  <si>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</si>
  <si>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</si>
  <si>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</si>
  <si>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</si>
  <si>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</si>
  <si>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</si>
  <si>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PORCENTAJE</t>
  </si>
  <si>
    <t>ADMINISTRACIÓN</t>
  </si>
  <si>
    <t>A=</t>
  </si>
  <si>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</si>
  <si>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</si>
  <si>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</si>
  <si>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</si>
  <si>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</si>
  <si>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</si>
  <si>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</si>
  <si>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</si>
  <si>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</si>
  <si>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</si>
  <si>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</si>
  <si>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</si>
  <si>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</si>
  <si>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</si>
  <si>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</si>
  <si>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</si>
  <si>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</si>
  <si>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</si>
  <si>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</si>
  <si>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</si>
  <si>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</si>
  <si>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</si>
  <si>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</si>
  <si>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</si>
  <si>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</si>
  <si>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</si>
  <si>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</si>
  <si>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</si>
  <si>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</si>
  <si>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</si>
  <si>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</si>
  <si>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</si>
  <si>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</si>
  <si>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</si>
  <si>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</si>
  <si>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</si>
  <si>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</si>
  <si>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</si>
  <si>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</si>
  <si>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</si>
  <si>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</si>
  <si>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</si>
  <si>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</si>
  <si>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</si>
  <si>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</si>
  <si>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</si>
  <si>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</si>
  <si>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</si>
  <si>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</si>
  <si>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</si>
  <si>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</si>
  <si>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</si>
  <si>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</si>
  <si>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</si>
  <si>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</si>
  <si>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</si>
  <si>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</si>
  <si>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</si>
  <si>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</si>
  <si>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</si>
  <si>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</si>
  <si>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</si>
  <si>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</si>
  <si>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</si>
  <si>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</si>
  <si>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</si>
  <si>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</si>
  <si>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</si>
  <si>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</si>
  <si>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</si>
  <si>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</si>
  <si>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</si>
  <si>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</si>
  <si>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A.1</t>
  </si>
  <si>
    <t>A.1.1</t>
  </si>
  <si>
    <t>PREELIMINARES</t>
  </si>
  <si>
    <t>M2</t>
  </si>
  <si>
    <t>A</t>
  </si>
  <si>
    <t>GENERALES</t>
  </si>
  <si>
    <t>B</t>
  </si>
  <si>
    <t>CONSTRUCCION SALON Y BAÑO</t>
  </si>
  <si>
    <t>B.1</t>
  </si>
  <si>
    <t>Excavación en material común con retiro de sobrantes</t>
  </si>
  <si>
    <t>Relleno y compactación con recebo</t>
  </si>
  <si>
    <t>Localización y replanteo manual</t>
  </si>
  <si>
    <t>M3</t>
  </si>
  <si>
    <t>B1.1</t>
  </si>
  <si>
    <t>B1.2</t>
  </si>
  <si>
    <t>B.2</t>
  </si>
  <si>
    <t>B.2.1</t>
  </si>
  <si>
    <t>CIMIENTOS</t>
  </si>
  <si>
    <t>AULA EDUCATIVA Y BAÑO</t>
  </si>
  <si>
    <t>Concreto pobre de 1700 psi para limpieza e:0.05 m</t>
  </si>
  <si>
    <t>Concreto para zapatas f'c:3,000 PSI</t>
  </si>
  <si>
    <t>Concreto para viga de cimentación f'c:3,000 PSI</t>
  </si>
  <si>
    <t>B.2.1.1</t>
  </si>
  <si>
    <t>B.2.1.2</t>
  </si>
  <si>
    <t>B.2.1.3</t>
  </si>
  <si>
    <t>B.2.2</t>
  </si>
  <si>
    <t>B.2.2.1</t>
  </si>
  <si>
    <t>B.2.2.2</t>
  </si>
  <si>
    <t>B.2.2.3</t>
  </si>
  <si>
    <t>B.2.2.4</t>
  </si>
  <si>
    <t>B.2.2.5</t>
  </si>
  <si>
    <t>B.2.2.6</t>
  </si>
  <si>
    <t>Concreto para columnas f'c:3,000 PSI</t>
  </si>
  <si>
    <t>Concreto para vigas aéreas fc:3000 psi</t>
  </si>
  <si>
    <t>Acero de refuerzo 60000PSI (420MPA)</t>
  </si>
  <si>
    <t>Viga cinta intermedia 0.12x0.15m en concreto de 3000 psi, incluye acero</t>
  </si>
  <si>
    <t>Dintel 0,15 x 0,15 mt, en concreto de 3000 psi, incl. acero</t>
  </si>
  <si>
    <t>Columneta 0,20x0,15 en concreto de 3000 psi, incl. Acero</t>
  </si>
  <si>
    <t>KG</t>
  </si>
  <si>
    <t>ML</t>
  </si>
  <si>
    <t>B.2.3</t>
  </si>
  <si>
    <t>B.2.3.1</t>
  </si>
  <si>
    <t>B.2.3.2</t>
  </si>
  <si>
    <t xml:space="preserve">Muros en bloque hueco No 5 </t>
  </si>
  <si>
    <t>Gabinete en mamposteria para instalacion de cilindro de gas, incluye placa de 0,08cm de 0,7x1,2 y puerta en rejilla metalica</t>
  </si>
  <si>
    <t>B.2.4</t>
  </si>
  <si>
    <t>MAMPOSTERÍA</t>
  </si>
  <si>
    <t>PAÑETE</t>
  </si>
  <si>
    <t>Pañete liso para muros 1:4 con filos y dilataciones</t>
  </si>
  <si>
    <t>B.2.4.1</t>
  </si>
  <si>
    <t>B.2.5</t>
  </si>
  <si>
    <t>B.2.5.1</t>
  </si>
  <si>
    <t>ESTUCO</t>
  </si>
  <si>
    <t>Estuco y pintura vinilo tipo 1 para muros</t>
  </si>
  <si>
    <t>B.2.6</t>
  </si>
  <si>
    <t>B.2.6.1</t>
  </si>
  <si>
    <t>B.2.6.2</t>
  </si>
  <si>
    <t>B.2.6.3</t>
  </si>
  <si>
    <t>B.2.6.4</t>
  </si>
  <si>
    <t>Placa de piso en concreto de 2500 psi e=0,08m</t>
  </si>
  <si>
    <t>Ceramica interiores antideslizante</t>
  </si>
  <si>
    <t>Guardaescoba en ceramica</t>
  </si>
  <si>
    <t>Ceramica para pisos en zonas humedas</t>
  </si>
  <si>
    <t>PISOS</t>
  </si>
  <si>
    <t>ENCHAPE DE PARED</t>
  </si>
  <si>
    <t>Enchape pared tableta ceramica</t>
  </si>
  <si>
    <t>B.2.7</t>
  </si>
  <si>
    <t>B.2.7.1</t>
  </si>
  <si>
    <t>ESTRUCTURA METALICA</t>
  </si>
  <si>
    <t>Division de lamina metalica cl20 D/ 0.7 M. (SUM. E INST. WASH PRIMER + ESMALTE + ANCLAJE A CORREA METALICA + SELLADOR ELASTICO )</t>
  </si>
  <si>
    <t>Luceta en lamina C. R. cal 18 y tubo cuadrado de 1" cal. 22, (0,70*1,00)</t>
  </si>
  <si>
    <t>Suministro e instalacion de marco y puerta metalica en lamina cal 20 de 1x2,7 incluye chapa de seguridad, pintura anticorrosivo y esmalte. segun diseño y tipologia de la puerta, incluye luceta metalica</t>
  </si>
  <si>
    <t>UND</t>
  </si>
  <si>
    <t>B.2.8</t>
  </si>
  <si>
    <t>B.2.8.1</t>
  </si>
  <si>
    <t>B.2.8.2</t>
  </si>
  <si>
    <t>B.2.8.3</t>
  </si>
  <si>
    <t>B.2.8.4</t>
  </si>
  <si>
    <t>B.2.9</t>
  </si>
  <si>
    <t>B.2.9.1</t>
  </si>
  <si>
    <t>B.2.9.2</t>
  </si>
  <si>
    <t>B.2.9.3</t>
  </si>
  <si>
    <t>B.2.9.4</t>
  </si>
  <si>
    <t>CUBIERTA</t>
  </si>
  <si>
    <t>Cubierta en teja termoacustica UPVC, incluye tornillos autoperforantes y fijadores de ala</t>
  </si>
  <si>
    <t>Estructura Metálica de Cubierta. Incluye: Cerchas, columnas, correas, tensores y platinas in cluye anticorrosivo. Según planos y especificaciones técnicas.</t>
  </si>
  <si>
    <t>Suministro e instalación de canal metálico</t>
  </si>
  <si>
    <t>Caballete termoacustico UPVC, incluye tornillos autoperforantes y fijadores de ala</t>
  </si>
  <si>
    <t>B.2.10</t>
  </si>
  <si>
    <t>INSTALACIONES Y APARATOS HIDROSANITARIOS</t>
  </si>
  <si>
    <t>B.2.10.1</t>
  </si>
  <si>
    <t>B.2.10.2</t>
  </si>
  <si>
    <t>B.2.10.3</t>
  </si>
  <si>
    <t>B.2.10.4</t>
  </si>
  <si>
    <t>B.2.10.5</t>
  </si>
  <si>
    <t>B.2.10.6</t>
  </si>
  <si>
    <t>B.2.10.7</t>
  </si>
  <si>
    <t>B.2.10.8</t>
  </si>
  <si>
    <t>B.2.10.9</t>
  </si>
  <si>
    <t>B.2.10.10</t>
  </si>
  <si>
    <t>Suministro e instalación de tubería PVC sanitaria Ø 4", incluye accesorios</t>
  </si>
  <si>
    <t>Suministro e instalación de tubería PVC sanitaria Ø 3", incluye accesorios</t>
  </si>
  <si>
    <t>Suministro e Instalación de tubería PVC de 3/4". Incluye: accesorios, arreglo del fondo de la zanja, bajada y empalme del tubo, limpiador,  soldadura, instalación de accesorios y demás elementos necesarios para la correcta ejecución de la obra</t>
  </si>
  <si>
    <t>Punto de desagüe en pvc 4"</t>
  </si>
  <si>
    <t>Punto de desagüe en pvc 2"</t>
  </si>
  <si>
    <t>Punto de desagüe en pvc 3"</t>
  </si>
  <si>
    <t>Punto agua fría 1/2"</t>
  </si>
  <si>
    <t xml:space="preserve">Suministro e instalación de Combo sanitario incluye Sanitario de tanque, Lavamanos de empotrar, y juego de incrustaciones para baño y grifería. </t>
  </si>
  <si>
    <t xml:space="preserve">Suministro e instalación de Tanque elevado de 500 Lt, incluye accesorios. </t>
  </si>
  <si>
    <t>B.3</t>
  </si>
  <si>
    <t>B.3.1</t>
  </si>
  <si>
    <t>B.3.2</t>
  </si>
  <si>
    <t>B.3.3</t>
  </si>
  <si>
    <t>RED DE AGUAS LLUVIAS</t>
  </si>
  <si>
    <t>B.3.4</t>
  </si>
  <si>
    <t>Bajante aguas lluvias en PVC 4" incluye: Accesorios</t>
  </si>
  <si>
    <t xml:space="preserve">ML </t>
  </si>
  <si>
    <t>Caja  de   inspección de  60x60cm, en concreto 3000psi</t>
  </si>
  <si>
    <t>Cuneta A LL. en concreto de 3000 psi a=0.50 y e=0,10</t>
  </si>
  <si>
    <t xml:space="preserve">Suministro e instalacion de rejilla removible plastica </t>
  </si>
  <si>
    <t>B.4</t>
  </si>
  <si>
    <t>B.4.1</t>
  </si>
  <si>
    <t xml:space="preserve">Aseo final obra con equipo de presion hidraulico. </t>
  </si>
  <si>
    <t>LIMPIEZA GENERAL</t>
  </si>
  <si>
    <t>C</t>
  </si>
  <si>
    <t>CONSTRUCCION RESTAURANTE, COCINA Y BODEGA</t>
  </si>
  <si>
    <t>ESTRUCTURA</t>
  </si>
  <si>
    <t>Placa tanque de 1,2x1,2 con e=0,15 incluye acero</t>
  </si>
  <si>
    <t>Suministro e instalacion de ventana en lamina cal 20 y tubo 1" tipo banco, según diseño, incluye vidrios de 4mm</t>
  </si>
  <si>
    <t>C.1</t>
  </si>
  <si>
    <t>C.1.1</t>
  </si>
  <si>
    <t xml:space="preserve">CONSTRUCCIÓN OBRA CIVIL RESTAURANTE ESCOLAR </t>
  </si>
  <si>
    <t>C.1.1.1</t>
  </si>
  <si>
    <t>C.1.1.2</t>
  </si>
  <si>
    <t>C.1.2</t>
  </si>
  <si>
    <t>C.1.2.1</t>
  </si>
  <si>
    <t>C.1.2.2</t>
  </si>
  <si>
    <t>C.1.2.3</t>
  </si>
  <si>
    <t>C.1.2.4</t>
  </si>
  <si>
    <t>Acero de refuerzo 60.000  PSI</t>
  </si>
  <si>
    <t>C.1.2.5</t>
  </si>
  <si>
    <t>C.1.2.6</t>
  </si>
  <si>
    <t>C.1.3</t>
  </si>
  <si>
    <t>Construcción de mesón o entrepaños, en concreto de  20.7 Mpa (3000 psi) e:0.06 m x 0.60 m, incluye acero de refuerzo No 4 c/ 0.15m, acabado en cerámica y wing aluminio.</t>
  </si>
  <si>
    <t>C.1.3.1</t>
  </si>
  <si>
    <t>C.1.3.2</t>
  </si>
  <si>
    <t>C.1.3.3</t>
  </si>
  <si>
    <t>C.1.3.4</t>
  </si>
  <si>
    <t>C.1.3.5</t>
  </si>
  <si>
    <t>C.1.3.6</t>
  </si>
  <si>
    <t xml:space="preserve">CIMENTACIÓN Y ESTRUCTURA </t>
  </si>
  <si>
    <t>MAMPOSTERIA Y PAÑETES</t>
  </si>
  <si>
    <t>C.1.4</t>
  </si>
  <si>
    <t>Suministro e Instalación de tubería PVC de 1/2". Incluye: accesorios, arreglo del fondo de la zanja, bajada y empalme del tubo, limpiador,  soldadura, instalación de accesorios y demás elementos necesarios para la correcta ejecución de la obra</t>
  </si>
  <si>
    <t>Construcción de lavamanos corrido fundido en concreto de 3000 PSI terminado en granito pulido, incluye acero 4200Kg/cm2 según diseño.</t>
  </si>
  <si>
    <t xml:space="preserve">Suministro e instalación de Grifería para Lavamanos Institucional Tipo Push y desague. </t>
  </si>
  <si>
    <t xml:space="preserve">Suministro e instalación de lavaplatos  en acero inoxidable de 1,00 mt x 0,50, incluye llave y grifería. </t>
  </si>
  <si>
    <t>C.1.4.1</t>
  </si>
  <si>
    <t>C.1.4.4</t>
  </si>
  <si>
    <t>C.1.4.5</t>
  </si>
  <si>
    <t>C.1.4.6</t>
  </si>
  <si>
    <t>C.1.4.2</t>
  </si>
  <si>
    <t>C.1.4.3</t>
  </si>
  <si>
    <t>C.1.4.7</t>
  </si>
  <si>
    <t>C.1.4.8</t>
  </si>
  <si>
    <t>C.1.4.9</t>
  </si>
  <si>
    <t>C.1.4.10</t>
  </si>
  <si>
    <t>C.1.4.11</t>
  </si>
  <si>
    <t>C.1.5</t>
  </si>
  <si>
    <t>CUBIERTA Y ESTRUCTURA DE CUBIERTA</t>
  </si>
  <si>
    <t>C.1.5.1</t>
  </si>
  <si>
    <t>C.1.5.2</t>
  </si>
  <si>
    <t>C.1.5.3</t>
  </si>
  <si>
    <t>C.1.5.4</t>
  </si>
  <si>
    <t>C.1.5.5</t>
  </si>
  <si>
    <t>C.1.6</t>
  </si>
  <si>
    <t>ENCHAPES</t>
  </si>
  <si>
    <t>Cerámica para Interiores Antideslizante.</t>
  </si>
  <si>
    <t xml:space="preserve">Cerámica para piso de zonas húmedas. </t>
  </si>
  <si>
    <t>Guardaescoba en Cerámica.</t>
  </si>
  <si>
    <t>C.1.6.1</t>
  </si>
  <si>
    <t>C.1.6.2</t>
  </si>
  <si>
    <t>C.1.6.3</t>
  </si>
  <si>
    <t>C.1.6.4</t>
  </si>
  <si>
    <t>C.1.7</t>
  </si>
  <si>
    <t>C.1.7.1</t>
  </si>
  <si>
    <t>CARPINTERÍAS</t>
  </si>
  <si>
    <t>C.1.8</t>
  </si>
  <si>
    <t>C.1.8.1</t>
  </si>
  <si>
    <t>C.1.8.2</t>
  </si>
  <si>
    <t>C.1.8.3</t>
  </si>
  <si>
    <t>C.1.9</t>
  </si>
  <si>
    <t>C.1.10</t>
  </si>
  <si>
    <t>C.1.10.1</t>
  </si>
  <si>
    <t>C.1.9.1</t>
  </si>
  <si>
    <t>ACABADOS</t>
  </si>
  <si>
    <t>C.2</t>
  </si>
  <si>
    <t>CONSTRUCCIÓN DE RED DE GAS.</t>
  </si>
  <si>
    <t>Replanteo topográfico Redes  (Incluye: Control de niveles permanente, planos finales de obra</t>
  </si>
  <si>
    <t>EXCAVACIÓN</t>
  </si>
  <si>
    <t>RELLENOS</t>
  </si>
  <si>
    <t>RED DE GAS</t>
  </si>
  <si>
    <t>Relleno Tipo III :con material seleccionado de la misma excavación. Inlcuye: tapado y apisonado a todo factor, equipos, herramientas y mano de obra.</t>
  </si>
  <si>
    <t>C.2.1.1</t>
  </si>
  <si>
    <t>C.2.2.1</t>
  </si>
  <si>
    <t>C.2.3.1</t>
  </si>
  <si>
    <t>Cilindro de envase con Gas Licuado de Petróleo (GLP), con capacidad de 18 kilogramos - 40 Libras</t>
  </si>
  <si>
    <t>Suministro e instalacion de tuberia PE-AL-PE 3/4"</t>
  </si>
  <si>
    <t xml:space="preserve">Instalacion de accesorios </t>
  </si>
  <si>
    <t>C.2.1</t>
  </si>
  <si>
    <t>C.2.2</t>
  </si>
  <si>
    <t>C.2.3</t>
  </si>
  <si>
    <t>C.2.4</t>
  </si>
  <si>
    <t>C.2.4.1</t>
  </si>
  <si>
    <t>C.2.4.2</t>
  </si>
  <si>
    <t>C.2.4.3</t>
  </si>
  <si>
    <t>D</t>
  </si>
  <si>
    <t xml:space="preserve"> INSTACLACIONES ELECTRICAS SALON , BAÑO, RESTAURANTE, COCINA, BODEGA Y CANCHA</t>
  </si>
  <si>
    <t>D.1</t>
  </si>
  <si>
    <t>ILUMINACION</t>
  </si>
  <si>
    <t>Suministro e instalación de proyector led High Bay IP66 3-G 80W 90° 11257 lm 147 lm/w, chip samsung</t>
  </si>
  <si>
    <t>Suministro e instalación de luminaria hermetica 2x18 W</t>
  </si>
  <si>
    <t>Suministro e instalación de interruptor sencillo</t>
  </si>
  <si>
    <t>Suministro e instalación de luminaria aplique  18 W</t>
  </si>
  <si>
    <t>Suministro e instalación de luminaria de emergencia 3W</t>
  </si>
  <si>
    <t xml:space="preserve">Suministro e instalación de luminaria hermetica de 17W IP65 2-G 60cm </t>
  </si>
  <si>
    <t>Suministro e instalación de poste de 4 m me talico</t>
  </si>
  <si>
    <t>Suministro e instalación sensor de movimiento</t>
  </si>
  <si>
    <t>Suministro e instalación de interruptor doble</t>
  </si>
  <si>
    <t>D.1.1</t>
  </si>
  <si>
    <t>D.1.2</t>
  </si>
  <si>
    <t>D.1.3</t>
  </si>
  <si>
    <t>D.1.4</t>
  </si>
  <si>
    <t>D.1.5</t>
  </si>
  <si>
    <t>D.1.6</t>
  </si>
  <si>
    <t>D.1.7</t>
  </si>
  <si>
    <t>D.1.8</t>
  </si>
  <si>
    <t>D.1.9</t>
  </si>
  <si>
    <t>D.2</t>
  </si>
  <si>
    <t>D.2.1</t>
  </si>
  <si>
    <t>D.2.2</t>
  </si>
  <si>
    <t>Suministro e instalación de tomacorrientes doble 110 V  con polo a tierra</t>
  </si>
  <si>
    <t>Suministro e instalación de tomacorrientes doble 110 V  con polo a tierra GFCI</t>
  </si>
  <si>
    <t>TOMACORRIENTES</t>
  </si>
  <si>
    <t>TABLEROS Y PROTECCIONES</t>
  </si>
  <si>
    <t>Suministro e instalación de breaker enchufable 2x20 A</t>
  </si>
  <si>
    <t>Suministro e instalación de breaker enchufable 1x20 A</t>
  </si>
  <si>
    <t>Suministro e instalación de gabinete de medida</t>
  </si>
  <si>
    <t>Suministro e instalación de tablero de 6 circuitos bifasico con puerta.</t>
  </si>
  <si>
    <t>Suministro e instalación de gabinete control de alumbrado</t>
  </si>
  <si>
    <t>D.3</t>
  </si>
  <si>
    <t>D.3.1</t>
  </si>
  <si>
    <t>D.3.2</t>
  </si>
  <si>
    <t>D.3.3</t>
  </si>
  <si>
    <t>D.3.4</t>
  </si>
  <si>
    <t>D.3.5</t>
  </si>
  <si>
    <t>D.4.1</t>
  </si>
  <si>
    <t>D.4.2</t>
  </si>
  <si>
    <t>D.4.3</t>
  </si>
  <si>
    <t>D.4.4</t>
  </si>
  <si>
    <t>D.4.5</t>
  </si>
  <si>
    <t>D.4</t>
  </si>
  <si>
    <t>Suministro e instalación de alimentador en cable de cobre concentrico  2x8+8 AWG</t>
  </si>
  <si>
    <t>Suministro e instalación de bajante en ducto galvanizado IMC de 1 1/2"</t>
  </si>
  <si>
    <t>Suministro e instalación de tuberia PVC de 1 1/2". No incluye excavacion</t>
  </si>
  <si>
    <t>Suministro e instalación de cajas de inspeccion de 0.60x0.6x0.8 m</t>
  </si>
  <si>
    <t>Suministro e instalación de alimentador en cable de cobre libre de halogeno 2x8+8N+8T AWG</t>
  </si>
  <si>
    <t>ALIMENTADORES Y DUCTOS</t>
  </si>
  <si>
    <t>E</t>
  </si>
  <si>
    <t>E.1</t>
  </si>
  <si>
    <t>E.1.1</t>
  </si>
  <si>
    <t>PRELIMINARES</t>
  </si>
  <si>
    <t xml:space="preserve"> CONSTRUCCION DE  UN SISTEMA SEPTICO INTEGRADO ROTOPLAST 1650 LT </t>
  </si>
  <si>
    <t>E.2</t>
  </si>
  <si>
    <t>E.2.1</t>
  </si>
  <si>
    <t>Suministro e instalacion sistema septico integrado  1650 lt</t>
  </si>
  <si>
    <t>SISTEMA POZO SEPTICO</t>
  </si>
  <si>
    <t>E.3</t>
  </si>
  <si>
    <t>E.3.1</t>
  </si>
  <si>
    <t>E.3.2</t>
  </si>
  <si>
    <t>E.3.3</t>
  </si>
  <si>
    <t>E.3.4</t>
  </si>
  <si>
    <t>E.3.5</t>
  </si>
  <si>
    <t>E.3.6</t>
  </si>
  <si>
    <t>Suministro e instalacion de grava para pozo de absorcion</t>
  </si>
  <si>
    <t>Suministro e instalacion de gravilla para pozo de absorcion</t>
  </si>
  <si>
    <t>Relleno cama de arena para red de alcantarillado</t>
  </si>
  <si>
    <t>Muro en ladrillo tolete comun e=0.12 m</t>
  </si>
  <si>
    <t>Suministro e instalacion de arena para pozo de absorcion</t>
  </si>
  <si>
    <t>F</t>
  </si>
  <si>
    <t>F.1</t>
  </si>
  <si>
    <t>F.2</t>
  </si>
  <si>
    <t>F.1.1</t>
  </si>
  <si>
    <t>F.2.1</t>
  </si>
  <si>
    <t xml:space="preserve">Piso en concreto de 3000 PSI, e=0.10 mts incluye malla electrosoldada </t>
  </si>
  <si>
    <t>F.2.2</t>
  </si>
  <si>
    <t>Concreto ciclópeo, 60% en concreto de 2500 PSI,  y 40% en piedra.</t>
  </si>
  <si>
    <t>Cerramiento en malla eslabonada y tubo h= 3.0m, antepecho en ladrillo a la vista  de h=0.40m, pedestal en concreto de 0.15x0.20m, viga cinta de 0.10x0.15m  y viga de cimiento de ,20x,20 incluye acero incluye acero 1/2 y estribos en 3/8"</t>
  </si>
  <si>
    <t>PASILLOS</t>
  </si>
  <si>
    <t>CERRAMIENTO PERIMETRAL</t>
  </si>
  <si>
    <t>PASILLOS Y CERRAMIENTO PERIMETRAL</t>
  </si>
  <si>
    <t>RETIE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</si>
</sst>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1"/>
      <name val="Verdana"/>
      <family val="2"/>
    </font>
    <font>
      <b/>
      <u/>
      <sz val="11"/>
      <name val="Verdana"/>
      <family val="2"/>
    </font>
    <font>
      <b/>
      <u/>
      <sz val="11"/>
      <color rgb="FFFF000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0" fontId="1" fillId="0" borderId="0"/>
    <xf numFmtId="0" fontId="1" fillId="0" borderId="0"/>
    <xf numFmtId="171"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cellStyleXfs>
  <cellXfs count="501">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0" fontId="50" fillId="0" borderId="52" xfId="135" applyFont="1" applyBorder="1" applyAlignment="1">
      <alignment horizontal="center"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52" fillId="24" borderId="41" xfId="73" applyFont="1" applyFill="1" applyBorder="1" applyAlignment="1">
      <alignment horizontal="center" vertical="center"/>
    </xf>
    <xf numFmtId="0" fontId="52" fillId="24" borderId="43" xfId="73" applyFont="1" applyFill="1" applyBorder="1" applyAlignment="1">
      <alignment horizontal="center" vertical="center"/>
    </xf>
    <xf numFmtId="0" fontId="52" fillId="24" borderId="43" xfId="73" applyFont="1" applyFill="1" applyBorder="1" applyAlignment="1">
      <alignment horizontal="left" vertical="center"/>
    </xf>
    <xf numFmtId="4" fontId="50" fillId="0" borderId="18" xfId="39" applyNumberFormat="1" applyFont="1" applyBorder="1" applyAlignment="1">
      <alignment horizontal="center" vertical="center" wrapText="1"/>
    </xf>
    <xf numFmtId="49" fontId="52" fillId="0" borderId="0" xfId="131" applyNumberFormat="1" applyFont="1" applyAlignment="1">
      <alignment horizontal="center" vertical="center"/>
    </xf>
    <xf numFmtId="181" fontId="50" fillId="0" borderId="22" xfId="129" applyNumberFormat="1" applyFont="1" applyBorder="1" applyAlignment="1">
      <alignment horizontal="center" vertical="center"/>
    </xf>
    <xf numFmtId="181" fontId="52" fillId="0" borderId="31" xfId="129" applyNumberFormat="1" applyFont="1" applyBorder="1" applyAlignment="1">
      <alignment horizontal="center" vertical="center"/>
    </xf>
    <xf numFmtId="2" fontId="50" fillId="0" borderId="0" xfId="128" applyNumberFormat="1" applyFont="1" applyAlignment="1">
      <alignment horizontal="center"/>
    </xf>
    <xf numFmtId="0" fontId="8" fillId="0" borderId="86" xfId="0" applyFont="1" applyBorder="1" applyAlignment="1">
      <alignment horizontal="center" vertical="center"/>
    </xf>
    <xf numFmtId="0" fontId="50" fillId="0" borderId="13" xfId="73" applyFont="1" applyBorder="1" applyAlignment="1">
      <alignment horizontal="center" vertical="center"/>
    </xf>
    <xf numFmtId="0" fontId="50" fillId="0" borderId="51" xfId="73" applyFont="1" applyBorder="1" applyAlignment="1">
      <alignment horizontal="center" vertical="center"/>
    </xf>
    <xf numFmtId="0" fontId="52" fillId="0" borderId="34" xfId="79" applyFont="1" applyBorder="1" applyAlignment="1">
      <alignment horizontal="center" vertical="center"/>
    </xf>
    <xf numFmtId="0" fontId="50" fillId="0" borderId="63" xfId="0" applyFont="1" applyBorder="1" applyAlignment="1">
      <alignment horizontal="center" vertical="center" wrapText="1"/>
    </xf>
    <xf numFmtId="0" fontId="50" fillId="0" borderId="11" xfId="0" applyFont="1" applyBorder="1" applyAlignment="1">
      <alignment horizontal="center" vertical="center" wrapText="1"/>
    </xf>
    <xf numFmtId="0" fontId="52" fillId="28" borderId="41" xfId="73" applyFont="1" applyFill="1" applyBorder="1" applyAlignment="1">
      <alignment horizontal="center" vertical="center"/>
    </xf>
    <xf numFmtId="0" fontId="52" fillId="28" borderId="43" xfId="73" applyFont="1" applyFill="1" applyBorder="1" applyAlignment="1">
      <alignment vertical="center"/>
    </xf>
    <xf numFmtId="0" fontId="52" fillId="28" borderId="43" xfId="73" applyFont="1" applyFill="1" applyBorder="1" applyAlignment="1">
      <alignment horizontal="center" vertical="center"/>
    </xf>
    <xf numFmtId="167" fontId="52" fillId="28" borderId="44" xfId="73" applyNumberFormat="1" applyFont="1" applyFill="1" applyBorder="1" applyAlignment="1">
      <alignment vertical="center"/>
    </xf>
    <xf numFmtId="0" fontId="52" fillId="29" borderId="41" xfId="73" applyFont="1" applyFill="1" applyBorder="1" applyAlignment="1">
      <alignment horizontal="center" vertical="center"/>
    </xf>
    <xf numFmtId="0" fontId="52" fillId="29" borderId="43" xfId="73" applyFont="1" applyFill="1" applyBorder="1" applyAlignment="1">
      <alignment vertical="center"/>
    </xf>
    <xf numFmtId="0" fontId="52" fillId="29" borderId="43" xfId="73" applyFont="1" applyFill="1" applyBorder="1" applyAlignment="1">
      <alignment horizontal="center" vertical="center"/>
    </xf>
    <xf numFmtId="167" fontId="52" fillId="29" borderId="44" xfId="73" applyNumberFormat="1" applyFont="1" applyFill="1" applyBorder="1" applyAlignment="1">
      <alignment vertical="center"/>
    </xf>
    <xf numFmtId="176" fontId="52" fillId="24" borderId="44" xfId="73" applyNumberFormat="1" applyFont="1" applyFill="1" applyBorder="1" applyAlignment="1">
      <alignment vertical="center"/>
    </xf>
    <xf numFmtId="0" fontId="52" fillId="29" borderId="43" xfId="73" applyFont="1" applyFill="1" applyBorder="1" applyAlignment="1">
      <alignment horizontal="left" vertical="center"/>
    </xf>
    <xf numFmtId="0" fontId="33" fillId="0" borderId="0" xfId="255" applyFont="1"/>
    <xf numFmtId="0" fontId="33" fillId="0" borderId="0" xfId="255" applyFont="1" applyAlignment="1">
      <alignment horizontal="center"/>
    </xf>
    <xf numFmtId="0" fontId="30" fillId="0" borderId="0" xfId="255" applyFont="1"/>
    <xf numFmtId="0" fontId="33" fillId="0" borderId="38" xfId="255" applyFont="1" applyBorder="1"/>
    <xf numFmtId="0" fontId="33" fillId="0" borderId="81" xfId="255" applyFont="1" applyBorder="1"/>
    <xf numFmtId="0" fontId="33" fillId="0" borderId="81" xfId="255" applyFont="1" applyBorder="1" applyAlignment="1">
      <alignment horizontal="center"/>
    </xf>
    <xf numFmtId="0" fontId="33" fillId="0" borderId="39" xfId="255" applyFont="1" applyBorder="1"/>
    <xf numFmtId="0" fontId="33" fillId="0" borderId="36" xfId="255" applyFont="1" applyBorder="1"/>
    <xf numFmtId="0" fontId="33" fillId="0" borderId="37" xfId="255" applyFont="1" applyBorder="1"/>
    <xf numFmtId="0" fontId="8" fillId="0" borderId="86" xfId="135" applyFont="1" applyBorder="1" applyAlignment="1">
      <alignment horizontal="left" vertical="center"/>
    </xf>
    <xf numFmtId="0" fontId="7" fillId="0" borderId="86" xfId="135" applyFont="1" applyBorder="1" applyAlignment="1">
      <alignment horizontal="left" vertical="center"/>
    </xf>
    <xf numFmtId="0" fontId="33" fillId="25" borderId="0" xfId="255" applyFont="1" applyFill="1"/>
    <xf numFmtId="0" fontId="33" fillId="25" borderId="88" xfId="255" applyFont="1" applyFill="1" applyBorder="1"/>
    <xf numFmtId="0" fontId="33" fillId="25" borderId="37" xfId="255" applyFont="1" applyFill="1" applyBorder="1"/>
    <xf numFmtId="0" fontId="30" fillId="25" borderId="0" xfId="255" applyFont="1" applyFill="1"/>
    <xf numFmtId="0" fontId="33" fillId="0" borderId="88" xfId="255" applyFont="1" applyBorder="1"/>
    <xf numFmtId="0" fontId="52" fillId="24" borderId="41" xfId="135" applyFont="1" applyFill="1" applyBorder="1" applyAlignment="1">
      <alignment vertical="center"/>
    </xf>
    <xf numFmtId="0" fontId="52" fillId="24" borderId="43" xfId="135" applyFont="1" applyFill="1" applyBorder="1" applyAlignment="1">
      <alignment vertical="center"/>
    </xf>
    <xf numFmtId="0" fontId="52" fillId="24" borderId="44" xfId="135" applyFont="1" applyFill="1" applyBorder="1" applyAlignment="1">
      <alignment vertical="center"/>
    </xf>
    <xf numFmtId="4" fontId="50" fillId="0" borderId="18" xfId="257" applyNumberFormat="1" applyFont="1" applyBorder="1" applyAlignment="1">
      <alignment vertical="center" wrapText="1"/>
    </xf>
    <xf numFmtId="167" fontId="50" fillId="0" borderId="18" xfId="258" applyNumberFormat="1" applyFont="1" applyBorder="1" applyAlignment="1">
      <alignment horizontal="right" vertical="center" wrapText="1"/>
    </xf>
    <xf numFmtId="167" fontId="50" fillId="0" borderId="47" xfId="258" applyNumberFormat="1" applyFont="1" applyBorder="1" applyAlignment="1">
      <alignment horizontal="right" vertical="center" wrapText="1"/>
    </xf>
    <xf numFmtId="0" fontId="50" fillId="0" borderId="13" xfId="135" applyFont="1" applyBorder="1" applyAlignment="1">
      <alignment horizontal="left" vertical="center"/>
    </xf>
    <xf numFmtId="0" fontId="50" fillId="0" borderId="14" xfId="135" applyFont="1" applyBorder="1" applyAlignment="1">
      <alignment horizontal="center" vertical="center"/>
    </xf>
    <xf numFmtId="0" fontId="50" fillId="0" borderId="14" xfId="135" applyFont="1" applyBorder="1" applyAlignment="1">
      <alignment horizontal="left" vertical="center" wrapText="1"/>
    </xf>
    <xf numFmtId="167" fontId="50" fillId="0" borderId="24" xfId="258" applyNumberFormat="1" applyFont="1" applyBorder="1" applyAlignment="1">
      <alignment horizontal="right" vertical="center" wrapText="1"/>
    </xf>
    <xf numFmtId="176" fontId="52" fillId="0" borderId="40" xfId="257" applyNumberFormat="1" applyFont="1" applyBorder="1" applyAlignment="1">
      <alignment horizontal="right" vertical="center"/>
    </xf>
    <xf numFmtId="167" fontId="50" fillId="0" borderId="30" xfId="258" applyNumberFormat="1" applyFont="1" applyBorder="1" applyAlignment="1">
      <alignment horizontal="right" vertical="center" wrapText="1"/>
    </xf>
    <xf numFmtId="0" fontId="30" fillId="0" borderId="36" xfId="255" applyFont="1" applyBorder="1"/>
    <xf numFmtId="0" fontId="30" fillId="0" borderId="37" xfId="255" applyFont="1" applyBorder="1"/>
    <xf numFmtId="0" fontId="50" fillId="0" borderId="14" xfId="255" applyFont="1" applyBorder="1"/>
    <xf numFmtId="0" fontId="50" fillId="0" borderId="14" xfId="255" applyFont="1" applyBorder="1" applyAlignment="1">
      <alignment horizontal="center"/>
    </xf>
    <xf numFmtId="167" fontId="50" fillId="0" borderId="18" xfId="258" quotePrefix="1" applyNumberFormat="1" applyFont="1" applyBorder="1" applyAlignment="1">
      <alignment horizontal="right" vertical="center" wrapText="1"/>
    </xf>
    <xf numFmtId="0" fontId="50" fillId="0" borderId="18" xfId="135" applyFont="1" applyBorder="1" applyAlignment="1">
      <alignment horizontal="center" vertical="center" wrapText="1"/>
    </xf>
    <xf numFmtId="0" fontId="50" fillId="0" borderId="51" xfId="135" applyFont="1" applyBorder="1" applyAlignment="1">
      <alignment horizontal="left" vertical="center"/>
    </xf>
    <xf numFmtId="0" fontId="50" fillId="0" borderId="0" xfId="135" applyFont="1" applyAlignment="1">
      <alignment horizontal="center" vertical="center"/>
    </xf>
    <xf numFmtId="0" fontId="50" fillId="0" borderId="0" xfId="135" applyFont="1" applyAlignment="1">
      <alignment horizontal="left" vertical="center" wrapText="1"/>
    </xf>
    <xf numFmtId="167" fontId="50" fillId="0" borderId="45" xfId="258" applyNumberFormat="1" applyFont="1" applyBorder="1" applyAlignment="1">
      <alignment horizontal="right" vertical="center" wrapText="1"/>
    </xf>
    <xf numFmtId="176" fontId="52" fillId="0" borderId="50" xfId="257" applyNumberFormat="1" applyFont="1" applyBorder="1" applyAlignment="1">
      <alignment horizontal="right" vertical="center"/>
    </xf>
    <xf numFmtId="0" fontId="50" fillId="0" borderId="33" xfId="135" applyFont="1" applyBorder="1" applyAlignment="1">
      <alignment horizontal="center" vertical="center"/>
    </xf>
    <xf numFmtId="2" fontId="50" fillId="0" borderId="14" xfId="135" applyNumberFormat="1" applyFont="1" applyBorder="1" applyAlignment="1">
      <alignment horizontal="center" vertical="center"/>
    </xf>
    <xf numFmtId="0" fontId="50" fillId="0" borderId="14" xfId="135" applyFont="1" applyBorder="1" applyAlignment="1">
      <alignment horizontal="left" vertical="center"/>
    </xf>
    <xf numFmtId="0" fontId="33" fillId="0" borderId="0" xfId="128" applyFont="1"/>
    <xf numFmtId="0" fontId="33" fillId="0" borderId="36" xfId="128" applyFont="1" applyBorder="1"/>
    <xf numFmtId="187" fontId="52" fillId="24" borderId="44" xfId="135" applyNumberFormat="1" applyFont="1" applyFill="1" applyBorder="1" applyAlignment="1">
      <alignment vertical="center"/>
    </xf>
    <xf numFmtId="0" fontId="33" fillId="0" borderId="37" xfId="128" applyFont="1" applyBorder="1"/>
    <xf numFmtId="0" fontId="32" fillId="0" borderId="0" xfId="128" applyFont="1"/>
    <xf numFmtId="0" fontId="52" fillId="0" borderId="34" xfId="227" applyFont="1" applyBorder="1" applyAlignment="1">
      <alignment vertical="center"/>
    </xf>
    <xf numFmtId="182" fontId="33" fillId="0" borderId="37" xfId="128" applyNumberFormat="1" applyFont="1" applyBorder="1"/>
    <xf numFmtId="186" fontId="52" fillId="26" borderId="47" xfId="259" applyNumberFormat="1" applyFont="1" applyFill="1" applyBorder="1" applyAlignment="1">
      <alignment horizontal="center" vertical="center"/>
    </xf>
    <xf numFmtId="184" fontId="33" fillId="0" borderId="37" xfId="128" applyNumberFormat="1" applyFont="1" applyBorder="1"/>
    <xf numFmtId="186" fontId="52" fillId="26" borderId="18" xfId="259" applyNumberFormat="1" applyFont="1" applyFill="1" applyBorder="1" applyAlignment="1">
      <alignment horizontal="center" vertical="center"/>
    </xf>
    <xf numFmtId="184" fontId="33" fillId="0" borderId="87" xfId="128" applyNumberFormat="1" applyFont="1" applyBorder="1"/>
    <xf numFmtId="0" fontId="50" fillId="0" borderId="63" xfId="135" applyFont="1" applyBorder="1" applyAlignment="1">
      <alignment vertical="center" wrapText="1"/>
    </xf>
    <xf numFmtId="0" fontId="50" fillId="0" borderId="55" xfId="135" applyFont="1" applyBorder="1" applyAlignment="1">
      <alignment vertical="center" wrapText="1"/>
    </xf>
    <xf numFmtId="0" fontId="50" fillId="0" borderId="65" xfId="135" applyFont="1" applyBorder="1" applyAlignment="1">
      <alignment vertical="center" wrapText="1"/>
    </xf>
    <xf numFmtId="0" fontId="31" fillId="0" borderId="0" xfId="128" applyFont="1"/>
    <xf numFmtId="0" fontId="50" fillId="0" borderId="11" xfId="135" applyFont="1" applyBorder="1" applyAlignment="1">
      <alignment vertical="center" wrapText="1"/>
    </xf>
    <xf numFmtId="0" fontId="50" fillId="0" borderId="0" xfId="135" applyFont="1" applyAlignment="1">
      <alignment vertical="center" wrapText="1"/>
    </xf>
    <xf numFmtId="0" fontId="50" fillId="0" borderId="45" xfId="135" applyFont="1" applyBorder="1" applyAlignment="1">
      <alignment vertical="center" wrapText="1"/>
    </xf>
    <xf numFmtId="0" fontId="50" fillId="0" borderId="14" xfId="135" applyFont="1" applyBorder="1" applyAlignment="1">
      <alignment vertical="center" wrapText="1"/>
    </xf>
    <xf numFmtId="0" fontId="50" fillId="0" borderId="24" xfId="135" applyFont="1" applyBorder="1" applyAlignment="1">
      <alignment vertical="center" wrapText="1"/>
    </xf>
    <xf numFmtId="0" fontId="50" fillId="25" borderId="59" xfId="256" applyFont="1" applyFill="1" applyBorder="1" applyAlignment="1">
      <alignment horizontal="center" vertical="center" wrapText="1"/>
    </xf>
    <xf numFmtId="0" fontId="50" fillId="25" borderId="0" xfId="256" applyFont="1" applyFill="1" applyAlignment="1">
      <alignment horizontal="center" vertical="center" wrapText="1"/>
    </xf>
    <xf numFmtId="0" fontId="52" fillId="25" borderId="55" xfId="256" applyFont="1" applyFill="1" applyBorder="1" applyAlignment="1">
      <alignment horizontal="center" vertical="center" wrapText="1"/>
    </xf>
    <xf numFmtId="0" fontId="33" fillId="0" borderId="82" xfId="128" applyFont="1" applyBorder="1"/>
    <xf numFmtId="0" fontId="33" fillId="0" borderId="83" xfId="255" applyFont="1" applyBorder="1"/>
    <xf numFmtId="0" fontId="33" fillId="0" borderId="83" xfId="255" applyFont="1" applyBorder="1" applyAlignment="1">
      <alignment horizontal="center"/>
    </xf>
    <xf numFmtId="0" fontId="33" fillId="0" borderId="84" xfId="255" applyFont="1" applyBorder="1"/>
    <xf numFmtId="0" fontId="30" fillId="0" borderId="0" xfId="255" applyFont="1" applyAlignment="1">
      <alignment horizontal="center"/>
    </xf>
    <xf numFmtId="0" fontId="47" fillId="0" borderId="0" xfId="255" applyFont="1"/>
    <xf numFmtId="0" fontId="52" fillId="25" borderId="0" xfId="130" applyFont="1" applyFill="1" applyAlignment="1">
      <alignment horizontal="center" vertic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21" xfId="128" applyFont="1" applyBorder="1" applyAlignment="1">
      <alignment horizontal="center" vertical="center" wrapText="1"/>
    </xf>
    <xf numFmtId="0" fontId="50" fillId="0" borderId="22" xfId="128" applyFont="1" applyBorder="1" applyAlignment="1">
      <alignment horizontal="center" vertical="center" wrapText="1"/>
    </xf>
    <xf numFmtId="0" fontId="50" fillId="0" borderId="23" xfId="128" applyFont="1" applyBorder="1" applyAlignment="1">
      <alignment horizontal="center" vertical="center" wrapText="1"/>
    </xf>
    <xf numFmtId="0" fontId="7" fillId="0" borderId="85" xfId="89" applyFont="1" applyBorder="1" applyAlignment="1">
      <alignment horizontal="center" wrapText="1"/>
    </xf>
    <xf numFmtId="0" fontId="55"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59" fillId="27" borderId="52" xfId="89" applyFont="1" applyFill="1" applyBorder="1" applyAlignment="1">
      <alignment horizontal="left" vertical="center" wrapText="1"/>
    </xf>
    <xf numFmtId="0" fontId="59" fillId="27" borderId="25" xfId="89" applyFont="1" applyFill="1" applyBorder="1" applyAlignment="1">
      <alignment horizontal="left" vertical="center" wrapText="1"/>
    </xf>
    <xf numFmtId="0" fontId="59" fillId="27" borderId="47" xfId="89" applyFont="1" applyFill="1" applyBorder="1" applyAlignment="1">
      <alignment horizontal="left" vertical="center" wrapText="1"/>
    </xf>
    <xf numFmtId="0" fontId="59" fillId="27" borderId="33" xfId="89" applyFont="1" applyFill="1" applyBorder="1" applyAlignment="1">
      <alignment horizontal="left" vertical="center" wrapText="1"/>
    </xf>
    <xf numFmtId="0" fontId="59" fillId="27" borderId="18" xfId="89" applyFont="1" applyFill="1" applyBorder="1" applyAlignment="1">
      <alignment horizontal="left" vertical="center" wrapText="1"/>
    </xf>
    <xf numFmtId="0" fontId="59" fillId="27" borderId="30" xfId="89" applyFont="1" applyFill="1" applyBorder="1" applyAlignment="1">
      <alignment horizontal="left"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7" xfId="89" applyFont="1" applyFill="1" applyBorder="1" applyAlignment="1">
      <alignment horizontal="center" vertic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77" xfId="256" applyFont="1" applyFill="1" applyBorder="1" applyAlignment="1">
      <alignment horizontal="center" vertical="center" wrapText="1"/>
    </xf>
    <xf numFmtId="0" fontId="50" fillId="25" borderId="76" xfId="256" applyFont="1" applyFill="1" applyBorder="1" applyAlignment="1">
      <alignment horizontal="center" vertical="center" wrapText="1"/>
    </xf>
    <xf numFmtId="0" fontId="50" fillId="26" borderId="33" xfId="256" applyFont="1" applyFill="1" applyBorder="1" applyAlignment="1">
      <alignment vertical="center" wrapText="1"/>
    </xf>
    <xf numFmtId="0" fontId="50" fillId="26" borderId="18" xfId="256" applyFont="1" applyFill="1" applyBorder="1" applyAlignment="1">
      <alignment vertical="center" wrapText="1"/>
    </xf>
    <xf numFmtId="3" fontId="52" fillId="26" borderId="18" xfId="256" applyNumberFormat="1" applyFont="1" applyFill="1" applyBorder="1" applyAlignment="1">
      <alignment horizontal="center" vertical="center"/>
    </xf>
    <xf numFmtId="0" fontId="52" fillId="26" borderId="18" xfId="256" applyFont="1" applyFill="1" applyBorder="1" applyAlignment="1">
      <alignment horizontal="center" vertical="center" wrapText="1"/>
    </xf>
    <xf numFmtId="0" fontId="52" fillId="26" borderId="18" xfId="256" applyFont="1" applyFill="1" applyBorder="1" applyAlignment="1">
      <alignment horizontal="center" vertical="center"/>
    </xf>
    <xf numFmtId="3" fontId="52" fillId="26" borderId="18" xfId="256" applyNumberFormat="1" applyFont="1" applyFill="1" applyBorder="1" applyAlignment="1">
      <alignment horizontal="center" vertical="center" wrapText="1"/>
    </xf>
    <xf numFmtId="4" fontId="52" fillId="25" borderId="29" xfId="135" applyNumberFormat="1" applyFont="1" applyFill="1" applyBorder="1" applyAlignment="1">
      <alignment horizontal="center" vertical="center" wrapText="1"/>
    </xf>
    <xf numFmtId="4" fontId="52" fillId="25" borderId="20" xfId="135" applyNumberFormat="1" applyFont="1" applyFill="1" applyBorder="1" applyAlignment="1">
      <alignment horizontal="center" vertical="center" wrapText="1"/>
    </xf>
    <xf numFmtId="4" fontId="52" fillId="25" borderId="35" xfId="135" applyNumberFormat="1" applyFont="1" applyFill="1" applyBorder="1" applyAlignment="1">
      <alignment horizontal="center" vertical="center" wrapText="1"/>
    </xf>
    <xf numFmtId="4" fontId="52" fillId="25" borderId="42" xfId="135" applyNumberFormat="1" applyFont="1" applyFill="1" applyBorder="1" applyAlignment="1">
      <alignment horizontal="center" vertical="center" wrapText="1"/>
    </xf>
    <xf numFmtId="0" fontId="52" fillId="24" borderId="41" xfId="135" applyFont="1" applyFill="1" applyBorder="1" applyAlignment="1">
      <alignment horizontal="right" vertical="center"/>
    </xf>
    <xf numFmtId="0" fontId="52" fillId="24" borderId="43" xfId="135" applyFont="1" applyFill="1" applyBorder="1" applyAlignment="1">
      <alignment horizontal="right" vertical="center"/>
    </xf>
    <xf numFmtId="0" fontId="52" fillId="24" borderId="53" xfId="135"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0" borderId="16" xfId="227" applyFont="1" applyBorder="1" applyAlignment="1">
      <alignment horizontal="center" vertical="center"/>
    </xf>
    <xf numFmtId="0" fontId="50" fillId="0" borderId="26" xfId="227" applyFont="1" applyBorder="1" applyAlignment="1">
      <alignment horizontal="center" vertical="center"/>
    </xf>
    <xf numFmtId="3" fontId="52" fillId="26" borderId="25" xfId="256" applyNumberFormat="1" applyFont="1" applyFill="1" applyBorder="1" applyAlignment="1">
      <alignment horizontal="center" vertical="center" wrapText="1"/>
    </xf>
    <xf numFmtId="0" fontId="52" fillId="25" borderId="32" xfId="135" applyFont="1" applyFill="1" applyBorder="1" applyAlignment="1">
      <alignment horizontal="center" vertical="center" wrapText="1"/>
    </xf>
    <xf numFmtId="0" fontId="52" fillId="25" borderId="48" xfId="135" applyFont="1" applyFill="1" applyBorder="1" applyAlignment="1">
      <alignment horizontal="center" vertical="center" wrapText="1"/>
    </xf>
    <xf numFmtId="0" fontId="52" fillId="25" borderId="29" xfId="135" applyFont="1" applyFill="1" applyBorder="1" applyAlignment="1">
      <alignment horizontal="center" vertical="center" wrapText="1"/>
    </xf>
    <xf numFmtId="0" fontId="52" fillId="25" borderId="20" xfId="135" applyFont="1" applyFill="1" applyBorder="1" applyAlignment="1">
      <alignment horizontal="center" vertical="center" wrapText="1"/>
    </xf>
    <xf numFmtId="0" fontId="7" fillId="0" borderId="85" xfId="255" applyFont="1" applyBorder="1" applyAlignment="1">
      <alignment horizontal="center" wrapText="1"/>
    </xf>
    <xf numFmtId="0" fontId="55" fillId="0" borderId="85" xfId="255" applyFont="1" applyBorder="1" applyAlignment="1">
      <alignment horizontal="center" wrapText="1"/>
    </xf>
    <xf numFmtId="0" fontId="52" fillId="0" borderId="0" xfId="256" applyFont="1" applyAlignment="1">
      <alignment horizontal="center" vertical="center"/>
    </xf>
    <xf numFmtId="0" fontId="52" fillId="0" borderId="14" xfId="256" applyFont="1" applyBorder="1" applyAlignment="1">
      <alignment horizontal="center"/>
    </xf>
    <xf numFmtId="0" fontId="58" fillId="27" borderId="32" xfId="255" applyFont="1" applyFill="1" applyBorder="1" applyAlignment="1">
      <alignment horizontal="left" vertical="top" wrapText="1"/>
    </xf>
    <xf numFmtId="0" fontId="58" fillId="27" borderId="29" xfId="255" applyFont="1" applyFill="1" applyBorder="1" applyAlignment="1">
      <alignment horizontal="left" vertical="top" wrapText="1"/>
    </xf>
    <xf numFmtId="0" fontId="58" fillId="27" borderId="35" xfId="255" applyFont="1" applyFill="1" applyBorder="1" applyAlignment="1">
      <alignment horizontal="left" vertical="top" wrapText="1"/>
    </xf>
    <xf numFmtId="0" fontId="58" fillId="27" borderId="48" xfId="255" applyFont="1" applyFill="1" applyBorder="1" applyAlignment="1">
      <alignment horizontal="left" vertical="top" wrapText="1"/>
    </xf>
    <xf numFmtId="0" fontId="58" fillId="27" borderId="20" xfId="255" applyFont="1" applyFill="1" applyBorder="1" applyAlignment="1">
      <alignment horizontal="left" vertical="top" wrapText="1"/>
    </xf>
    <xf numFmtId="0" fontId="58" fillId="27" borderId="42" xfId="255" applyFont="1" applyFill="1" applyBorder="1" applyAlignment="1">
      <alignment horizontal="left" vertical="top" wrapText="1"/>
    </xf>
    <xf numFmtId="0" fontId="50" fillId="26" borderId="73" xfId="255" applyFont="1" applyFill="1" applyBorder="1" applyAlignment="1">
      <alignment horizontal="center" wrapText="1"/>
    </xf>
    <xf numFmtId="0" fontId="50" fillId="26" borderId="56" xfId="255" applyFont="1" applyFill="1" applyBorder="1" applyAlignment="1">
      <alignment horizontal="center" wrapText="1"/>
    </xf>
    <xf numFmtId="0" fontId="50" fillId="26" borderId="72" xfId="255" applyFont="1" applyFill="1" applyBorder="1" applyAlignment="1">
      <alignment horizontal="center" wrapText="1"/>
    </xf>
    <xf numFmtId="0" fontId="52" fillId="24" borderId="14" xfId="135" applyFont="1" applyFill="1" applyBorder="1" applyAlignment="1">
      <alignment horizontal="left" vertical="center"/>
    </xf>
    <xf numFmtId="0" fontId="52" fillId="24" borderId="15" xfId="135" applyFont="1" applyFill="1" applyBorder="1" applyAlignment="1">
      <alignment horizontal="left" vertical="center"/>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4" applyFont="1" applyBorder="1" applyAlignment="1" applyProtection="1">
      <alignment horizontal="center"/>
    </xf>
    <xf numFmtId="0" fontId="51" fillId="0" borderId="51" xfId="254"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3"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3" applyFont="1" applyBorder="1" applyAlignment="1">
      <alignment horizontal="center" vertical="center"/>
    </xf>
    <xf numFmtId="0" fontId="50" fillId="0" borderId="50" xfId="253" applyFont="1" applyBorder="1" applyAlignment="1">
      <alignment horizontal="center" vertical="center"/>
    </xf>
    <xf numFmtId="0" fontId="50" fillId="0" borderId="78" xfId="253" applyFont="1" applyBorder="1" applyAlignment="1">
      <alignment horizontal="center" vertical="center"/>
    </xf>
    <xf numFmtId="0" fontId="50" fillId="0" borderId="59" xfId="253" applyFont="1" applyBorder="1" applyAlignment="1">
      <alignment horizontal="center" vertical="center"/>
    </xf>
    <xf numFmtId="0" fontId="50" fillId="0" borderId="58" xfId="253" applyFont="1" applyBorder="1" applyAlignment="1">
      <alignment horizontal="center" vertical="center"/>
    </xf>
    <xf numFmtId="0" fontId="50" fillId="0" borderId="68" xfId="253" applyFont="1" applyBorder="1" applyAlignment="1">
      <alignment horizontal="center" vertical="center"/>
    </xf>
    <xf numFmtId="0" fontId="50" fillId="0" borderId="56" xfId="253" applyFont="1" applyBorder="1" applyAlignment="1">
      <alignment horizontal="center" vertical="center"/>
    </xf>
    <xf numFmtId="0" fontId="50" fillId="0" borderId="72" xfId="253" applyFont="1" applyBorder="1" applyAlignment="1">
      <alignment horizontal="center" vertical="center"/>
    </xf>
    <xf numFmtId="0" fontId="50" fillId="0" borderId="66" xfId="253" applyFont="1" applyBorder="1" applyAlignment="1">
      <alignment horizontal="center" vertical="center"/>
    </xf>
    <xf numFmtId="0" fontId="50" fillId="0" borderId="55" xfId="253" applyFont="1" applyBorder="1" applyAlignment="1">
      <alignment horizontal="center" vertical="center"/>
    </xf>
    <xf numFmtId="0" fontId="50" fillId="0" borderId="74" xfId="253"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3"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57" xr:uid="{F4BEA770-3B30-4C07-9AF8-BEFF38FDFC26}"/>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59" xr:uid="{A766E2DA-0A50-4039-A4C7-C10F6EDA251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8" xr:uid="{875BA5DA-45C7-47BE-B7D0-5EDD83B61558}"/>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6" xr:uid="{4122247F-7234-4A30-AB77-E4D51BECF2D3}"/>
    <cellStyle name="Normal 3 2" xfId="90" xr:uid="{00000000-0005-0000-0000-0000C0000000}"/>
    <cellStyle name="Normal 3 2 2" xfId="128" xr:uid="{00000000-0005-0000-0000-0000C1000000}"/>
    <cellStyle name="Normal 3 3" xfId="230" xr:uid="{00000000-0005-0000-0000-0000C2000000}"/>
    <cellStyle name="Normal 3 4" xfId="255" xr:uid="{B9DC832B-DDE3-4AB8-B98C-47AB6A35A4E7}"/>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205"/>
  <sheetViews>
    <sheetView showGridLines="0" tabSelected="1" view="pageBreakPreview" topLeftCell="A183" zoomScale="87" zoomScaleNormal="100" zoomScaleSheetLayoutView="87" zoomScalePageLayoutView="91" workbookViewId="0">
      <selection activeCell="H198" sqref="H198:I198"/>
    </sheetView>
  </sheetViews>
  <sheetFormatPr baseColWidth="10" defaultColWidth="11.44140625" defaultRowHeight="13.8"/>
  <cols>
    <col min="1" max="2" width="3.44140625" style="1" customWidth="1"/>
    <col min="3" max="3" width="9.33203125" style="2"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2"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6"/>
      <c r="D1" s="5"/>
      <c r="E1" s="6"/>
      <c r="F1" s="5"/>
      <c r="G1" s="5"/>
      <c r="H1" s="5"/>
      <c r="I1" s="6"/>
      <c r="J1" s="5"/>
      <c r="K1" s="5"/>
      <c r="L1" s="5"/>
      <c r="M1" s="5"/>
    </row>
    <row r="2" spans="1:13" ht="16.2" thickTop="1">
      <c r="A2" s="5"/>
      <c r="B2" s="7"/>
      <c r="C2" s="213"/>
      <c r="D2" s="212"/>
      <c r="E2" s="213"/>
      <c r="F2" s="212"/>
      <c r="G2" s="212"/>
      <c r="H2" s="212"/>
      <c r="I2" s="213"/>
      <c r="J2" s="212"/>
      <c r="K2" s="212"/>
      <c r="L2" s="8"/>
      <c r="M2" s="5"/>
    </row>
    <row r="3" spans="1:13" ht="26.25" customHeight="1">
      <c r="A3" s="5"/>
      <c r="B3" s="9"/>
      <c r="C3" s="329" t="s">
        <v>0</v>
      </c>
      <c r="D3" s="330"/>
      <c r="E3" s="330"/>
      <c r="F3" s="330"/>
      <c r="G3" s="5"/>
      <c r="H3" s="5"/>
      <c r="I3" s="6"/>
      <c r="J3" s="5"/>
      <c r="K3" s="5"/>
      <c r="L3" s="10"/>
      <c r="M3" s="5"/>
    </row>
    <row r="4" spans="1:13" ht="15.6">
      <c r="A4" s="5"/>
      <c r="B4" s="9"/>
      <c r="C4" s="229"/>
      <c r="D4" s="193" t="s">
        <v>1</v>
      </c>
      <c r="E4" s="192"/>
      <c r="F4" s="193"/>
      <c r="G4" s="5"/>
      <c r="H4" s="5"/>
      <c r="I4" s="6"/>
      <c r="J4" s="5"/>
      <c r="K4" s="5"/>
      <c r="L4" s="10"/>
      <c r="M4" s="5"/>
    </row>
    <row r="5" spans="1:13" ht="15.6">
      <c r="A5" s="5"/>
      <c r="B5" s="9"/>
      <c r="C5" s="333" t="s">
        <v>27</v>
      </c>
      <c r="D5" s="333"/>
      <c r="E5" s="333"/>
      <c r="F5" s="333"/>
      <c r="G5" s="333"/>
      <c r="H5" s="333"/>
      <c r="I5" s="333"/>
      <c r="J5" s="333"/>
      <c r="K5" s="333"/>
      <c r="L5" s="10"/>
      <c r="M5" s="5"/>
    </row>
    <row r="6" spans="1:13" ht="16.2" thickBot="1">
      <c r="A6" s="5"/>
      <c r="B6" s="9"/>
      <c r="C6" s="334" t="s">
        <v>28</v>
      </c>
      <c r="D6" s="334"/>
      <c r="E6" s="334"/>
      <c r="F6" s="334"/>
      <c r="G6" s="334"/>
      <c r="H6" s="334"/>
      <c r="I6" s="334"/>
      <c r="J6" s="334"/>
      <c r="K6" s="334"/>
      <c r="L6" s="10"/>
      <c r="M6" s="5"/>
    </row>
    <row r="7" spans="1:13" s="20" customFormat="1" ht="16.5" customHeight="1">
      <c r="A7" s="19"/>
      <c r="B7" s="204"/>
      <c r="C7" s="335" t="s">
        <v>2</v>
      </c>
      <c r="D7" s="336"/>
      <c r="E7" s="336"/>
      <c r="F7" s="336"/>
      <c r="G7" s="336"/>
      <c r="H7" s="336"/>
      <c r="I7" s="336"/>
      <c r="J7" s="336"/>
      <c r="K7" s="337"/>
      <c r="L7" s="21"/>
      <c r="M7" s="19"/>
    </row>
    <row r="8" spans="1:13" ht="31.2" customHeight="1">
      <c r="A8" s="5"/>
      <c r="B8" s="205"/>
      <c r="C8" s="338"/>
      <c r="D8" s="339"/>
      <c r="E8" s="339"/>
      <c r="F8" s="339"/>
      <c r="G8" s="339"/>
      <c r="H8" s="339"/>
      <c r="I8" s="339"/>
      <c r="J8" s="339"/>
      <c r="K8" s="340"/>
      <c r="L8" s="10"/>
      <c r="M8" s="5"/>
    </row>
    <row r="9" spans="1:13" ht="54.6" customHeight="1">
      <c r="A9" s="5"/>
      <c r="B9" s="205"/>
      <c r="C9" s="341" t="s">
        <v>3</v>
      </c>
      <c r="D9" s="342"/>
      <c r="E9" s="342"/>
      <c r="F9" s="342"/>
      <c r="G9" s="342"/>
      <c r="H9" s="342"/>
      <c r="I9" s="342"/>
      <c r="J9" s="342"/>
      <c r="K9" s="343"/>
      <c r="L9" s="10"/>
      <c r="M9" s="5"/>
    </row>
    <row r="10" spans="1:13" ht="30" customHeight="1" thickBot="1">
      <c r="A10" s="5"/>
      <c r="B10" s="205"/>
      <c r="C10" s="344"/>
      <c r="D10" s="344"/>
      <c r="E10" s="344"/>
      <c r="F10" s="344"/>
      <c r="G10" s="344"/>
      <c r="H10" s="344"/>
      <c r="I10" s="344"/>
      <c r="J10" s="344"/>
      <c r="K10" s="345"/>
      <c r="L10" s="10"/>
      <c r="M10" s="5"/>
    </row>
    <row r="11" spans="1:13" ht="30" customHeight="1">
      <c r="A11" s="5"/>
      <c r="B11" s="9"/>
      <c r="C11" s="346" t="s">
        <v>4</v>
      </c>
      <c r="D11" s="348" t="s">
        <v>5</v>
      </c>
      <c r="E11" s="350" t="s">
        <v>6</v>
      </c>
      <c r="F11" s="350"/>
      <c r="G11" s="346" t="s">
        <v>7</v>
      </c>
      <c r="H11" s="348" t="s">
        <v>8</v>
      </c>
      <c r="I11" s="348" t="s">
        <v>9</v>
      </c>
      <c r="J11" s="351" t="s">
        <v>10</v>
      </c>
      <c r="K11" s="353" t="s">
        <v>11</v>
      </c>
      <c r="L11" s="10"/>
      <c r="M11" s="5"/>
    </row>
    <row r="12" spans="1:13" ht="30" customHeight="1" thickBot="1">
      <c r="A12" s="5"/>
      <c r="B12" s="9"/>
      <c r="C12" s="347"/>
      <c r="D12" s="349"/>
      <c r="E12" s="129" t="s">
        <v>12</v>
      </c>
      <c r="F12" s="129" t="s">
        <v>13</v>
      </c>
      <c r="G12" s="347"/>
      <c r="H12" s="349"/>
      <c r="I12" s="349"/>
      <c r="J12" s="352"/>
      <c r="K12" s="354"/>
      <c r="L12" s="10"/>
      <c r="M12" s="5"/>
    </row>
    <row r="13" spans="1:13" ht="30" customHeight="1" thickBot="1">
      <c r="A13" s="5"/>
      <c r="B13" s="9"/>
      <c r="C13" s="221" t="s">
        <v>98</v>
      </c>
      <c r="D13" s="130"/>
      <c r="E13" s="130"/>
      <c r="F13" s="130"/>
      <c r="G13" s="223" t="s">
        <v>99</v>
      </c>
      <c r="H13" s="130"/>
      <c r="I13" s="222"/>
      <c r="J13" s="130"/>
      <c r="K13" s="131"/>
      <c r="L13" s="10"/>
      <c r="M13" s="5"/>
    </row>
    <row r="14" spans="1:13" ht="30" customHeight="1" thickBot="1">
      <c r="A14" s="5"/>
      <c r="B14" s="9"/>
      <c r="C14" s="239" t="s">
        <v>94</v>
      </c>
      <c r="D14" s="240"/>
      <c r="E14" s="240"/>
      <c r="F14" s="240"/>
      <c r="G14" s="244" t="s">
        <v>96</v>
      </c>
      <c r="H14" s="240"/>
      <c r="I14" s="241"/>
      <c r="J14" s="240"/>
      <c r="K14" s="242">
        <f>+K15</f>
        <v>1884419</v>
      </c>
      <c r="L14" s="10"/>
      <c r="M14" s="5"/>
    </row>
    <row r="15" spans="1:13" ht="30" customHeight="1">
      <c r="A15" s="5"/>
      <c r="B15" s="9"/>
      <c r="C15" s="132">
        <v>1</v>
      </c>
      <c r="D15" s="133" t="s">
        <v>95</v>
      </c>
      <c r="E15" s="133"/>
      <c r="F15" s="133"/>
      <c r="G15" s="134" t="s">
        <v>105</v>
      </c>
      <c r="H15" s="133" t="s">
        <v>97</v>
      </c>
      <c r="I15" s="224">
        <v>302.66930000000002</v>
      </c>
      <c r="J15" s="135">
        <v>6226</v>
      </c>
      <c r="K15" s="136">
        <f>+ROUND(J15*I15,0)</f>
        <v>1884419</v>
      </c>
      <c r="L15" s="10"/>
      <c r="M15" s="5"/>
    </row>
    <row r="16" spans="1:13" ht="30" customHeight="1" thickBot="1">
      <c r="A16" s="5"/>
      <c r="B16" s="9"/>
      <c r="C16" s="230" t="s">
        <v>14</v>
      </c>
      <c r="D16" s="137"/>
      <c r="E16" s="137"/>
      <c r="F16" s="137"/>
      <c r="G16" s="138"/>
      <c r="H16" s="137"/>
      <c r="I16" s="224"/>
      <c r="J16" s="139"/>
      <c r="K16" s="140">
        <f>+K15</f>
        <v>1884419</v>
      </c>
      <c r="L16" s="10"/>
      <c r="M16" s="5"/>
    </row>
    <row r="17" spans="1:13" ht="30" customHeight="1" thickBot="1">
      <c r="A17" s="5"/>
      <c r="B17" s="9"/>
      <c r="C17" s="221" t="s">
        <v>100</v>
      </c>
      <c r="D17" s="130"/>
      <c r="E17" s="130"/>
      <c r="F17" s="130"/>
      <c r="G17" s="130" t="s">
        <v>101</v>
      </c>
      <c r="H17" s="130"/>
      <c r="I17" s="222"/>
      <c r="J17" s="130"/>
      <c r="K17" s="131"/>
      <c r="L17" s="10"/>
      <c r="M17" s="5"/>
    </row>
    <row r="18" spans="1:13" ht="30" customHeight="1" thickBot="1">
      <c r="A18" s="5"/>
      <c r="B18" s="9"/>
      <c r="C18" s="239" t="s">
        <v>102</v>
      </c>
      <c r="D18" s="240"/>
      <c r="E18" s="240"/>
      <c r="F18" s="240"/>
      <c r="G18" s="240" t="s">
        <v>96</v>
      </c>
      <c r="H18" s="240"/>
      <c r="I18" s="241"/>
      <c r="J18" s="240"/>
      <c r="K18" s="242">
        <f>+SUM(K19:K20)</f>
        <v>6031962</v>
      </c>
      <c r="L18" s="10"/>
      <c r="M18" s="5"/>
    </row>
    <row r="19" spans="1:13" ht="30" customHeight="1">
      <c r="A19" s="5"/>
      <c r="B19" s="9"/>
      <c r="C19" s="132">
        <v>2</v>
      </c>
      <c r="D19" s="133" t="s">
        <v>107</v>
      </c>
      <c r="E19" s="133"/>
      <c r="F19" s="133"/>
      <c r="G19" s="141" t="s">
        <v>103</v>
      </c>
      <c r="H19" s="133" t="s">
        <v>106</v>
      </c>
      <c r="I19" s="224">
        <v>42.448000000000008</v>
      </c>
      <c r="J19" s="135">
        <v>72521</v>
      </c>
      <c r="K19" s="142">
        <f>+ROUND(J19*I19,0)</f>
        <v>3078371</v>
      </c>
      <c r="L19" s="10"/>
      <c r="M19" s="5"/>
    </row>
    <row r="20" spans="1:13" ht="30" customHeight="1" thickBot="1">
      <c r="A20" s="5"/>
      <c r="B20" s="9"/>
      <c r="C20" s="132">
        <v>3</v>
      </c>
      <c r="D20" s="133" t="s">
        <v>108</v>
      </c>
      <c r="E20" s="133"/>
      <c r="F20" s="133"/>
      <c r="G20" s="141" t="s">
        <v>104</v>
      </c>
      <c r="H20" s="133" t="s">
        <v>106</v>
      </c>
      <c r="I20" s="224">
        <v>23.183600000000002</v>
      </c>
      <c r="J20" s="135">
        <v>127400</v>
      </c>
      <c r="K20" s="142">
        <f>+ROUND(J20*I20,0)</f>
        <v>2953591</v>
      </c>
      <c r="L20" s="10"/>
      <c r="M20" s="5"/>
    </row>
    <row r="21" spans="1:13" ht="30" customHeight="1" thickBot="1">
      <c r="A21" s="5"/>
      <c r="B21" s="9"/>
      <c r="C21" s="221" t="s">
        <v>109</v>
      </c>
      <c r="D21" s="130"/>
      <c r="E21" s="130"/>
      <c r="F21" s="130"/>
      <c r="G21" s="130" t="s">
        <v>112</v>
      </c>
      <c r="H21" s="130"/>
      <c r="I21" s="222"/>
      <c r="J21" s="130"/>
      <c r="K21" s="243">
        <f>+K22+K26+K33+K36+K38+K40+K45+K47+K52+K57</f>
        <v>177131265</v>
      </c>
      <c r="L21" s="10"/>
      <c r="M21" s="5"/>
    </row>
    <row r="22" spans="1:13" ht="30" customHeight="1" thickBot="1">
      <c r="A22" s="5"/>
      <c r="B22" s="9"/>
      <c r="C22" s="235" t="s">
        <v>110</v>
      </c>
      <c r="D22" s="236"/>
      <c r="E22" s="236"/>
      <c r="F22" s="236"/>
      <c r="G22" s="236" t="s">
        <v>111</v>
      </c>
      <c r="H22" s="236"/>
      <c r="I22" s="237"/>
      <c r="J22" s="236"/>
      <c r="K22" s="238">
        <f>+SUM(K23:K25)</f>
        <v>15655575</v>
      </c>
      <c r="L22" s="10"/>
      <c r="M22" s="5"/>
    </row>
    <row r="23" spans="1:13" s="5" customFormat="1" ht="30" customHeight="1">
      <c r="B23" s="9"/>
      <c r="C23" s="132">
        <v>4</v>
      </c>
      <c r="D23" s="143" t="s">
        <v>116</v>
      </c>
      <c r="E23" s="143"/>
      <c r="F23" s="143"/>
      <c r="G23" s="144" t="s">
        <v>113</v>
      </c>
      <c r="H23" s="143" t="s">
        <v>97</v>
      </c>
      <c r="I23" s="224">
        <v>29.794999999999995</v>
      </c>
      <c r="J23" s="135">
        <v>52616</v>
      </c>
      <c r="K23" s="142">
        <f>+ROUND(J23*I23,0)</f>
        <v>1567694</v>
      </c>
      <c r="L23" s="10"/>
    </row>
    <row r="24" spans="1:13" s="5" customFormat="1" ht="30" customHeight="1">
      <c r="B24" s="9"/>
      <c r="C24" s="132">
        <v>5</v>
      </c>
      <c r="D24" s="143" t="s">
        <v>117</v>
      </c>
      <c r="E24" s="143"/>
      <c r="F24" s="143"/>
      <c r="G24" s="144" t="s">
        <v>114</v>
      </c>
      <c r="H24" s="143" t="s">
        <v>106</v>
      </c>
      <c r="I24" s="224">
        <v>6.7320000000000002</v>
      </c>
      <c r="J24" s="135">
        <v>1238574</v>
      </c>
      <c r="K24" s="142">
        <f t="shared" ref="K24:K25" si="0">+ROUND(J24*I24,0)</f>
        <v>8338080</v>
      </c>
      <c r="L24" s="10"/>
    </row>
    <row r="25" spans="1:13" ht="30" customHeight="1" thickBot="1">
      <c r="B25" s="16"/>
      <c r="C25" s="132">
        <v>6</v>
      </c>
      <c r="D25" s="143" t="s">
        <v>118</v>
      </c>
      <c r="E25" s="133"/>
      <c r="F25" s="133"/>
      <c r="G25" s="141" t="s">
        <v>115</v>
      </c>
      <c r="H25" s="133" t="s">
        <v>106</v>
      </c>
      <c r="I25" s="224">
        <v>4.1488000000000005</v>
      </c>
      <c r="J25" s="135">
        <v>1385895</v>
      </c>
      <c r="K25" s="142">
        <f t="shared" si="0"/>
        <v>5749801</v>
      </c>
      <c r="L25" s="17"/>
    </row>
    <row r="26" spans="1:13" ht="30" customHeight="1" thickBot="1">
      <c r="A26" s="5"/>
      <c r="B26" s="9"/>
      <c r="C26" s="235" t="s">
        <v>119</v>
      </c>
      <c r="D26" s="236"/>
      <c r="E26" s="236"/>
      <c r="F26" s="236"/>
      <c r="G26" s="236" t="s">
        <v>220</v>
      </c>
      <c r="H26" s="236"/>
      <c r="I26" s="237"/>
      <c r="J26" s="236"/>
      <c r="K26" s="238">
        <f>+SUM(K27:K32)</f>
        <v>47113452</v>
      </c>
      <c r="L26" s="10"/>
      <c r="M26" s="5"/>
    </row>
    <row r="27" spans="1:13" s="5" customFormat="1" ht="30" customHeight="1">
      <c r="B27" s="9"/>
      <c r="C27" s="132">
        <v>7</v>
      </c>
      <c r="D27" s="143" t="s">
        <v>120</v>
      </c>
      <c r="E27" s="143"/>
      <c r="F27" s="143"/>
      <c r="G27" s="144" t="s">
        <v>126</v>
      </c>
      <c r="H27" s="143" t="s">
        <v>106</v>
      </c>
      <c r="I27" s="224">
        <v>3.8789999999999996</v>
      </c>
      <c r="J27" s="135">
        <v>1703889</v>
      </c>
      <c r="K27" s="142">
        <f>+ROUND(J27*I27,0)</f>
        <v>6609385</v>
      </c>
      <c r="L27" s="10"/>
    </row>
    <row r="28" spans="1:13" s="5" customFormat="1" ht="30" customHeight="1">
      <c r="B28" s="9"/>
      <c r="C28" s="132">
        <v>8</v>
      </c>
      <c r="D28" s="143" t="s">
        <v>121</v>
      </c>
      <c r="E28" s="143"/>
      <c r="F28" s="143"/>
      <c r="G28" s="144" t="s">
        <v>127</v>
      </c>
      <c r="H28" s="143" t="s">
        <v>106</v>
      </c>
      <c r="I28" s="224">
        <v>2.2667999999999999</v>
      </c>
      <c r="J28" s="135">
        <v>1737749</v>
      </c>
      <c r="K28" s="142">
        <f t="shared" ref="K28:K32" si="1">+ROUND(J28*I28,0)</f>
        <v>3939129</v>
      </c>
      <c r="L28" s="10"/>
    </row>
    <row r="29" spans="1:13" s="5" customFormat="1" ht="30" customHeight="1">
      <c r="B29" s="9"/>
      <c r="C29" s="132">
        <v>9</v>
      </c>
      <c r="D29" s="143" t="s">
        <v>122</v>
      </c>
      <c r="E29" s="143"/>
      <c r="F29" s="143"/>
      <c r="G29" s="144" t="s">
        <v>128</v>
      </c>
      <c r="H29" s="143" t="s">
        <v>132</v>
      </c>
      <c r="I29" s="224">
        <v>2512.0263100000002</v>
      </c>
      <c r="J29" s="135">
        <v>11991</v>
      </c>
      <c r="K29" s="142">
        <f t="shared" si="1"/>
        <v>30121707</v>
      </c>
      <c r="L29" s="10"/>
    </row>
    <row r="30" spans="1:13" s="5" customFormat="1" ht="30" customHeight="1">
      <c r="B30" s="9"/>
      <c r="C30" s="132">
        <v>10</v>
      </c>
      <c r="D30" s="143" t="s">
        <v>123</v>
      </c>
      <c r="E30" s="143"/>
      <c r="F30" s="143"/>
      <c r="G30" s="144" t="s">
        <v>129</v>
      </c>
      <c r="H30" s="143" t="s">
        <v>133</v>
      </c>
      <c r="I30" s="224">
        <v>17.899999999999999</v>
      </c>
      <c r="J30" s="135">
        <v>111917</v>
      </c>
      <c r="K30" s="142">
        <f t="shared" si="1"/>
        <v>2003314</v>
      </c>
      <c r="L30" s="10"/>
    </row>
    <row r="31" spans="1:13" s="5" customFormat="1" ht="30" customHeight="1">
      <c r="B31" s="9"/>
      <c r="C31" s="132">
        <v>11</v>
      </c>
      <c r="D31" s="143" t="s">
        <v>124</v>
      </c>
      <c r="E31" s="143"/>
      <c r="F31" s="143"/>
      <c r="G31" s="144" t="s">
        <v>130</v>
      </c>
      <c r="H31" s="143" t="s">
        <v>133</v>
      </c>
      <c r="I31" s="224">
        <v>14.55</v>
      </c>
      <c r="J31" s="135">
        <v>85321</v>
      </c>
      <c r="K31" s="142">
        <f t="shared" si="1"/>
        <v>1241421</v>
      </c>
      <c r="L31" s="10"/>
    </row>
    <row r="32" spans="1:13" ht="30" customHeight="1" thickBot="1">
      <c r="B32" s="16"/>
      <c r="C32" s="132">
        <v>12</v>
      </c>
      <c r="D32" s="143" t="s">
        <v>125</v>
      </c>
      <c r="E32" s="133"/>
      <c r="F32" s="133"/>
      <c r="G32" s="141" t="s">
        <v>131</v>
      </c>
      <c r="H32" s="133" t="s">
        <v>133</v>
      </c>
      <c r="I32" s="224">
        <v>22.4</v>
      </c>
      <c r="J32" s="135">
        <v>142790</v>
      </c>
      <c r="K32" s="142">
        <f t="shared" si="1"/>
        <v>3198496</v>
      </c>
      <c r="L32" s="17"/>
    </row>
    <row r="33" spans="1:13" ht="30" customHeight="1" thickBot="1">
      <c r="A33" s="5"/>
      <c r="B33" s="9"/>
      <c r="C33" s="235" t="s">
        <v>134</v>
      </c>
      <c r="D33" s="236"/>
      <c r="E33" s="236"/>
      <c r="F33" s="236"/>
      <c r="G33" s="236" t="s">
        <v>140</v>
      </c>
      <c r="H33" s="236"/>
      <c r="I33" s="237"/>
      <c r="J33" s="236"/>
      <c r="K33" s="238">
        <f>+SUM(K34:K35)</f>
        <v>8283080</v>
      </c>
      <c r="L33" s="10"/>
      <c r="M33" s="5"/>
    </row>
    <row r="34" spans="1:13" s="5" customFormat="1" ht="30" customHeight="1">
      <c r="B34" s="9"/>
      <c r="C34" s="132">
        <v>13</v>
      </c>
      <c r="D34" s="143" t="s">
        <v>135</v>
      </c>
      <c r="E34" s="143"/>
      <c r="F34" s="143"/>
      <c r="G34" s="144" t="s">
        <v>137</v>
      </c>
      <c r="H34" s="143" t="s">
        <v>97</v>
      </c>
      <c r="I34" s="224">
        <v>85.161000000000001</v>
      </c>
      <c r="J34" s="135">
        <v>86992</v>
      </c>
      <c r="K34" s="142">
        <f>+ROUND(J34*I34,0)</f>
        <v>7408326</v>
      </c>
      <c r="L34" s="10"/>
    </row>
    <row r="35" spans="1:13" s="5" customFormat="1" ht="30" customHeight="1" thickBot="1">
      <c r="B35" s="9"/>
      <c r="C35" s="132">
        <v>14</v>
      </c>
      <c r="D35" s="143" t="s">
        <v>136</v>
      </c>
      <c r="E35" s="143"/>
      <c r="F35" s="143"/>
      <c r="G35" s="150" t="s">
        <v>138</v>
      </c>
      <c r="H35" s="143" t="s">
        <v>8</v>
      </c>
      <c r="I35" s="224">
        <v>1</v>
      </c>
      <c r="J35" s="135">
        <v>874754</v>
      </c>
      <c r="K35" s="142">
        <f t="shared" ref="K35" si="2">+ROUND(J35*I35,0)</f>
        <v>874754</v>
      </c>
      <c r="L35" s="10"/>
    </row>
    <row r="36" spans="1:13" ht="30" customHeight="1" thickBot="1">
      <c r="A36" s="5"/>
      <c r="B36" s="9"/>
      <c r="C36" s="235" t="s">
        <v>139</v>
      </c>
      <c r="D36" s="236"/>
      <c r="E36" s="236"/>
      <c r="F36" s="236"/>
      <c r="G36" s="236" t="s">
        <v>141</v>
      </c>
      <c r="H36" s="236"/>
      <c r="I36" s="237"/>
      <c r="J36" s="236"/>
      <c r="K36" s="238">
        <f>+SUM(K37)</f>
        <v>8771833</v>
      </c>
      <c r="L36" s="10"/>
      <c r="M36" s="5"/>
    </row>
    <row r="37" spans="1:13" s="5" customFormat="1" ht="30" customHeight="1" thickBot="1">
      <c r="B37" s="9"/>
      <c r="C37" s="132">
        <v>15</v>
      </c>
      <c r="D37" s="143" t="s">
        <v>143</v>
      </c>
      <c r="E37" s="143"/>
      <c r="F37" s="143"/>
      <c r="G37" s="144" t="s">
        <v>142</v>
      </c>
      <c r="H37" s="143" t="s">
        <v>97</v>
      </c>
      <c r="I37" s="224">
        <v>247.62400000000002</v>
      </c>
      <c r="J37" s="135">
        <v>35424</v>
      </c>
      <c r="K37" s="142">
        <f>+ROUND(J37*I37,0)</f>
        <v>8771833</v>
      </c>
      <c r="L37" s="10"/>
    </row>
    <row r="38" spans="1:13" ht="30" customHeight="1" thickBot="1">
      <c r="A38" s="5"/>
      <c r="B38" s="9"/>
      <c r="C38" s="235" t="s">
        <v>144</v>
      </c>
      <c r="D38" s="236"/>
      <c r="E38" s="236"/>
      <c r="F38" s="236"/>
      <c r="G38" s="236" t="s">
        <v>146</v>
      </c>
      <c r="H38" s="236"/>
      <c r="I38" s="237"/>
      <c r="J38" s="236"/>
      <c r="K38" s="238">
        <f>+K39</f>
        <v>14507964</v>
      </c>
      <c r="L38" s="10"/>
      <c r="M38" s="5"/>
    </row>
    <row r="39" spans="1:13" s="5" customFormat="1" ht="30" customHeight="1" thickBot="1">
      <c r="B39" s="9"/>
      <c r="C39" s="132">
        <v>16</v>
      </c>
      <c r="D39" s="143" t="s">
        <v>145</v>
      </c>
      <c r="E39" s="143"/>
      <c r="F39" s="143"/>
      <c r="G39" s="144" t="s">
        <v>147</v>
      </c>
      <c r="H39" s="143" t="s">
        <v>97</v>
      </c>
      <c r="I39" s="224">
        <v>282.34399999999994</v>
      </c>
      <c r="J39" s="135">
        <v>51384</v>
      </c>
      <c r="K39" s="142">
        <f>+ROUND(J39*I39,0)</f>
        <v>14507964</v>
      </c>
      <c r="L39" s="10"/>
    </row>
    <row r="40" spans="1:13" ht="30" customHeight="1" thickBot="1">
      <c r="A40" s="5"/>
      <c r="B40" s="9"/>
      <c r="C40" s="235" t="s">
        <v>148</v>
      </c>
      <c r="D40" s="236"/>
      <c r="E40" s="236"/>
      <c r="F40" s="236"/>
      <c r="G40" s="236" t="s">
        <v>157</v>
      </c>
      <c r="H40" s="236"/>
      <c r="I40" s="237"/>
      <c r="J40" s="236"/>
      <c r="K40" s="238">
        <f>+SUM(K41:K44)</f>
        <v>16511640</v>
      </c>
      <c r="L40" s="10"/>
      <c r="M40" s="5"/>
    </row>
    <row r="41" spans="1:13" s="5" customFormat="1" ht="30" customHeight="1">
      <c r="B41" s="9"/>
      <c r="C41" s="132">
        <v>17</v>
      </c>
      <c r="D41" s="143" t="s">
        <v>149</v>
      </c>
      <c r="E41" s="143"/>
      <c r="F41" s="143"/>
      <c r="G41" s="144" t="s">
        <v>153</v>
      </c>
      <c r="H41" s="143" t="s">
        <v>97</v>
      </c>
      <c r="I41" s="224">
        <v>74.763999999999996</v>
      </c>
      <c r="J41" s="135">
        <v>107455</v>
      </c>
      <c r="K41" s="142">
        <f>+ROUND(J41*I41,0)</f>
        <v>8033766</v>
      </c>
      <c r="L41" s="10"/>
    </row>
    <row r="42" spans="1:13" s="5" customFormat="1" ht="30" customHeight="1">
      <c r="B42" s="9"/>
      <c r="C42" s="132">
        <v>18</v>
      </c>
      <c r="D42" s="143" t="s">
        <v>150</v>
      </c>
      <c r="E42" s="143"/>
      <c r="F42" s="143"/>
      <c r="G42" s="144" t="s">
        <v>154</v>
      </c>
      <c r="H42" s="143" t="s">
        <v>97</v>
      </c>
      <c r="I42" s="224">
        <v>56.127399999999994</v>
      </c>
      <c r="J42" s="135">
        <v>102257</v>
      </c>
      <c r="K42" s="142">
        <f t="shared" ref="K42:K44" si="3">+ROUND(J42*I42,0)</f>
        <v>5739420</v>
      </c>
      <c r="L42" s="10"/>
    </row>
    <row r="43" spans="1:13" s="5" customFormat="1" ht="30" customHeight="1">
      <c r="B43" s="9"/>
      <c r="C43" s="132">
        <v>19</v>
      </c>
      <c r="D43" s="143" t="s">
        <v>151</v>
      </c>
      <c r="E43" s="143"/>
      <c r="F43" s="143"/>
      <c r="G43" s="144" t="s">
        <v>155</v>
      </c>
      <c r="H43" s="143" t="s">
        <v>133</v>
      </c>
      <c r="I43" s="224">
        <v>53.78</v>
      </c>
      <c r="J43" s="135">
        <v>25548</v>
      </c>
      <c r="K43" s="142">
        <f t="shared" si="3"/>
        <v>1373971</v>
      </c>
      <c r="L43" s="10"/>
    </row>
    <row r="44" spans="1:13" ht="30" customHeight="1" thickBot="1">
      <c r="B44" s="16"/>
      <c r="C44" s="132">
        <v>20</v>
      </c>
      <c r="D44" s="143" t="s">
        <v>152</v>
      </c>
      <c r="E44" s="133"/>
      <c r="F44" s="133"/>
      <c r="G44" s="141" t="s">
        <v>156</v>
      </c>
      <c r="H44" s="133" t="s">
        <v>97</v>
      </c>
      <c r="I44" s="224">
        <v>13.193099999999999</v>
      </c>
      <c r="J44" s="135">
        <v>103424</v>
      </c>
      <c r="K44" s="142">
        <f t="shared" si="3"/>
        <v>1364483</v>
      </c>
      <c r="L44" s="17"/>
    </row>
    <row r="45" spans="1:13" ht="30" customHeight="1" thickBot="1">
      <c r="A45" s="5"/>
      <c r="B45" s="9"/>
      <c r="C45" s="235" t="s">
        <v>160</v>
      </c>
      <c r="D45" s="236"/>
      <c r="E45" s="236"/>
      <c r="F45" s="236"/>
      <c r="G45" s="236" t="s">
        <v>158</v>
      </c>
      <c r="H45" s="236"/>
      <c r="I45" s="237"/>
      <c r="J45" s="236"/>
      <c r="K45" s="238">
        <f>+K46</f>
        <v>4675030</v>
      </c>
      <c r="L45" s="10"/>
      <c r="M45" s="5"/>
    </row>
    <row r="46" spans="1:13" s="5" customFormat="1" ht="30" customHeight="1" thickBot="1">
      <c r="B46" s="9"/>
      <c r="C46" s="132">
        <v>21</v>
      </c>
      <c r="D46" s="143" t="s">
        <v>161</v>
      </c>
      <c r="E46" s="143"/>
      <c r="F46" s="143"/>
      <c r="G46" s="144" t="s">
        <v>159</v>
      </c>
      <c r="H46" s="143" t="s">
        <v>97</v>
      </c>
      <c r="I46" s="224">
        <v>41.38000000000001</v>
      </c>
      <c r="J46" s="135">
        <v>112978</v>
      </c>
      <c r="K46" s="142">
        <f>+ROUND(J46*I46,0)</f>
        <v>4675030</v>
      </c>
      <c r="L46" s="10"/>
    </row>
    <row r="47" spans="1:13" ht="30" customHeight="1" thickBot="1">
      <c r="A47" s="5"/>
      <c r="B47" s="9"/>
      <c r="C47" s="235" t="s">
        <v>167</v>
      </c>
      <c r="D47" s="236"/>
      <c r="E47" s="236"/>
      <c r="F47" s="236"/>
      <c r="G47" s="236" t="s">
        <v>162</v>
      </c>
      <c r="H47" s="236"/>
      <c r="I47" s="237"/>
      <c r="J47" s="236"/>
      <c r="K47" s="238">
        <f>+SUM(K48:K51)</f>
        <v>18752654</v>
      </c>
      <c r="L47" s="10"/>
      <c r="M47" s="5"/>
    </row>
    <row r="48" spans="1:13" s="5" customFormat="1" ht="52.2" customHeight="1">
      <c r="B48" s="9"/>
      <c r="C48" s="132">
        <v>22</v>
      </c>
      <c r="D48" s="143" t="s">
        <v>168</v>
      </c>
      <c r="E48" s="143"/>
      <c r="F48" s="143"/>
      <c r="G48" s="150" t="s">
        <v>165</v>
      </c>
      <c r="H48" s="143" t="s">
        <v>166</v>
      </c>
      <c r="I48" s="224">
        <v>3</v>
      </c>
      <c r="J48" s="135">
        <v>897976</v>
      </c>
      <c r="K48" s="142">
        <f>+ROUND(J48*I48,0)</f>
        <v>2693928</v>
      </c>
      <c r="L48" s="10"/>
    </row>
    <row r="49" spans="1:13" s="5" customFormat="1" ht="29.4" customHeight="1">
      <c r="B49" s="9"/>
      <c r="C49" s="132">
        <v>23</v>
      </c>
      <c r="D49" s="143" t="s">
        <v>169</v>
      </c>
      <c r="E49" s="143"/>
      <c r="F49" s="143"/>
      <c r="G49" s="150" t="s">
        <v>222</v>
      </c>
      <c r="H49" s="143" t="s">
        <v>97</v>
      </c>
      <c r="I49" s="224">
        <v>21.825000000000003</v>
      </c>
      <c r="J49" s="135">
        <v>516507</v>
      </c>
      <c r="K49" s="142">
        <f t="shared" ref="K49:K51" si="4">+ROUND(J49*I49,0)</f>
        <v>11272765</v>
      </c>
      <c r="L49" s="10"/>
    </row>
    <row r="50" spans="1:13" s="5" customFormat="1" ht="30" customHeight="1">
      <c r="B50" s="9"/>
      <c r="C50" s="132">
        <v>24</v>
      </c>
      <c r="D50" s="143" t="s">
        <v>170</v>
      </c>
      <c r="E50" s="143"/>
      <c r="F50" s="143"/>
      <c r="G50" s="150" t="s">
        <v>163</v>
      </c>
      <c r="H50" s="143" t="s">
        <v>97</v>
      </c>
      <c r="I50" s="224">
        <v>8.2799999999999994</v>
      </c>
      <c r="J50" s="135">
        <v>518018</v>
      </c>
      <c r="K50" s="142">
        <f t="shared" si="4"/>
        <v>4289189</v>
      </c>
      <c r="L50" s="10"/>
    </row>
    <row r="51" spans="1:13" ht="30" customHeight="1" thickBot="1">
      <c r="B51" s="16"/>
      <c r="C51" s="132">
        <v>25</v>
      </c>
      <c r="D51" s="143" t="s">
        <v>171</v>
      </c>
      <c r="E51" s="133"/>
      <c r="F51" s="133"/>
      <c r="G51" s="134" t="s">
        <v>164</v>
      </c>
      <c r="H51" s="133" t="s">
        <v>97</v>
      </c>
      <c r="I51" s="224">
        <v>1.64</v>
      </c>
      <c r="J51" s="135">
        <v>302910</v>
      </c>
      <c r="K51" s="142">
        <f t="shared" si="4"/>
        <v>496772</v>
      </c>
      <c r="L51" s="17"/>
    </row>
    <row r="52" spans="1:13" ht="30" customHeight="1" thickBot="1">
      <c r="A52" s="5"/>
      <c r="B52" s="9"/>
      <c r="C52" s="235" t="s">
        <v>172</v>
      </c>
      <c r="D52" s="236"/>
      <c r="E52" s="236"/>
      <c r="F52" s="236"/>
      <c r="G52" s="236" t="s">
        <v>177</v>
      </c>
      <c r="H52" s="236"/>
      <c r="I52" s="237"/>
      <c r="J52" s="236"/>
      <c r="K52" s="238">
        <f>+SUM(K53:K56)</f>
        <v>32158249</v>
      </c>
      <c r="L52" s="10"/>
      <c r="M52" s="5"/>
    </row>
    <row r="53" spans="1:13" s="5" customFormat="1" ht="42.6" customHeight="1">
      <c r="B53" s="9"/>
      <c r="C53" s="132">
        <v>26</v>
      </c>
      <c r="D53" s="143" t="s">
        <v>173</v>
      </c>
      <c r="E53" s="143"/>
      <c r="F53" s="143"/>
      <c r="G53" s="150" t="s">
        <v>178</v>
      </c>
      <c r="H53" s="143" t="s">
        <v>97</v>
      </c>
      <c r="I53" s="224">
        <v>87.052999999999997</v>
      </c>
      <c r="J53" s="135">
        <v>168427</v>
      </c>
      <c r="K53" s="142">
        <f>+ROUND(J53*I53,0)</f>
        <v>14662076</v>
      </c>
      <c r="L53" s="10"/>
    </row>
    <row r="54" spans="1:13" s="5" customFormat="1" ht="29.4" customHeight="1">
      <c r="B54" s="9"/>
      <c r="C54" s="132">
        <v>27</v>
      </c>
      <c r="D54" s="143" t="s">
        <v>174</v>
      </c>
      <c r="E54" s="143"/>
      <c r="F54" s="143"/>
      <c r="G54" s="150" t="s">
        <v>179</v>
      </c>
      <c r="H54" s="143" t="s">
        <v>132</v>
      </c>
      <c r="I54" s="224">
        <v>604.99319999999989</v>
      </c>
      <c r="J54" s="135">
        <v>21921</v>
      </c>
      <c r="K54" s="142">
        <f t="shared" ref="K54:K56" si="5">+ROUND(J54*I54,0)</f>
        <v>13262056</v>
      </c>
      <c r="L54" s="10"/>
    </row>
    <row r="55" spans="1:13" s="5" customFormat="1" ht="23.4" customHeight="1">
      <c r="B55" s="9"/>
      <c r="C55" s="132">
        <v>28</v>
      </c>
      <c r="D55" s="143" t="s">
        <v>175</v>
      </c>
      <c r="E55" s="143"/>
      <c r="F55" s="143"/>
      <c r="G55" s="150" t="s">
        <v>180</v>
      </c>
      <c r="H55" s="143" t="s">
        <v>133</v>
      </c>
      <c r="I55" s="224">
        <v>26.08</v>
      </c>
      <c r="J55" s="135">
        <v>113166</v>
      </c>
      <c r="K55" s="142">
        <f t="shared" si="5"/>
        <v>2951369</v>
      </c>
      <c r="L55" s="10"/>
    </row>
    <row r="56" spans="1:13" ht="30" customHeight="1" thickBot="1">
      <c r="B56" s="16"/>
      <c r="C56" s="132">
        <v>29</v>
      </c>
      <c r="D56" s="143" t="s">
        <v>176</v>
      </c>
      <c r="E56" s="133"/>
      <c r="F56" s="133"/>
      <c r="G56" s="134" t="s">
        <v>181</v>
      </c>
      <c r="H56" s="133" t="s">
        <v>133</v>
      </c>
      <c r="I56" s="224">
        <v>12.65</v>
      </c>
      <c r="J56" s="135">
        <v>101403</v>
      </c>
      <c r="K56" s="142">
        <f t="shared" si="5"/>
        <v>1282748</v>
      </c>
      <c r="L56" s="17"/>
    </row>
    <row r="57" spans="1:13" ht="30" customHeight="1" thickBot="1">
      <c r="A57" s="5"/>
      <c r="B57" s="9"/>
      <c r="C57" s="235" t="s">
        <v>182</v>
      </c>
      <c r="D57" s="236"/>
      <c r="E57" s="236"/>
      <c r="F57" s="236"/>
      <c r="G57" s="236" t="s">
        <v>183</v>
      </c>
      <c r="H57" s="236"/>
      <c r="I57" s="237"/>
      <c r="J57" s="236"/>
      <c r="K57" s="238">
        <f>+SUM(K58:K67)</f>
        <v>10701788</v>
      </c>
      <c r="L57" s="10"/>
      <c r="M57" s="5"/>
    </row>
    <row r="58" spans="1:13" s="5" customFormat="1" ht="28.2" customHeight="1">
      <c r="B58" s="9"/>
      <c r="C58" s="132">
        <v>30</v>
      </c>
      <c r="D58" s="143" t="s">
        <v>184</v>
      </c>
      <c r="E58" s="143"/>
      <c r="F58" s="143"/>
      <c r="G58" s="150" t="s">
        <v>194</v>
      </c>
      <c r="H58" s="143" t="s">
        <v>133</v>
      </c>
      <c r="I58" s="224">
        <v>49.300000000000004</v>
      </c>
      <c r="J58" s="135">
        <v>69607</v>
      </c>
      <c r="K58" s="142">
        <f>+ROUND(J58*I58,0)</f>
        <v>3431625</v>
      </c>
      <c r="L58" s="10"/>
    </row>
    <row r="59" spans="1:13" s="5" customFormat="1" ht="29.4" customHeight="1">
      <c r="B59" s="9"/>
      <c r="C59" s="132">
        <v>31</v>
      </c>
      <c r="D59" s="143" t="s">
        <v>185</v>
      </c>
      <c r="E59" s="143"/>
      <c r="F59" s="143"/>
      <c r="G59" s="150" t="s">
        <v>195</v>
      </c>
      <c r="H59" s="143" t="s">
        <v>133</v>
      </c>
      <c r="I59" s="224">
        <v>8.25</v>
      </c>
      <c r="J59" s="135">
        <v>38232</v>
      </c>
      <c r="K59" s="142">
        <f t="shared" ref="K59:K67" si="6">+ROUND(J59*I59,0)</f>
        <v>315414</v>
      </c>
      <c r="L59" s="10"/>
    </row>
    <row r="60" spans="1:13" s="5" customFormat="1" ht="60.6" customHeight="1">
      <c r="B60" s="9"/>
      <c r="C60" s="132">
        <v>32</v>
      </c>
      <c r="D60" s="143" t="s">
        <v>186</v>
      </c>
      <c r="E60" s="143"/>
      <c r="F60" s="143"/>
      <c r="G60" s="150" t="s">
        <v>196</v>
      </c>
      <c r="H60" s="143" t="s">
        <v>133</v>
      </c>
      <c r="I60" s="224">
        <v>23.279999999999998</v>
      </c>
      <c r="J60" s="135">
        <v>18312</v>
      </c>
      <c r="K60" s="142">
        <f t="shared" si="6"/>
        <v>426303</v>
      </c>
      <c r="L60" s="10"/>
    </row>
    <row r="61" spans="1:13" s="5" customFormat="1" ht="29.4" customHeight="1">
      <c r="B61" s="9"/>
      <c r="C61" s="132">
        <v>33</v>
      </c>
      <c r="D61" s="143" t="s">
        <v>187</v>
      </c>
      <c r="E61" s="143"/>
      <c r="F61" s="143"/>
      <c r="G61" s="150" t="s">
        <v>197</v>
      </c>
      <c r="H61" s="143" t="s">
        <v>166</v>
      </c>
      <c r="I61" s="224">
        <v>3</v>
      </c>
      <c r="J61" s="135">
        <v>113591</v>
      </c>
      <c r="K61" s="142">
        <f t="shared" si="6"/>
        <v>340773</v>
      </c>
      <c r="L61" s="10"/>
    </row>
    <row r="62" spans="1:13" s="5" customFormat="1" ht="29.4" customHeight="1">
      <c r="B62" s="9"/>
      <c r="C62" s="132">
        <v>34</v>
      </c>
      <c r="D62" s="143" t="s">
        <v>188</v>
      </c>
      <c r="E62" s="143"/>
      <c r="F62" s="143"/>
      <c r="G62" s="150" t="s">
        <v>198</v>
      </c>
      <c r="H62" s="143" t="s">
        <v>166</v>
      </c>
      <c r="I62" s="224">
        <v>3</v>
      </c>
      <c r="J62" s="135">
        <v>71894</v>
      </c>
      <c r="K62" s="142">
        <f t="shared" si="6"/>
        <v>215682</v>
      </c>
      <c r="L62" s="10"/>
    </row>
    <row r="63" spans="1:13" s="5" customFormat="1" ht="29.4" customHeight="1">
      <c r="B63" s="9"/>
      <c r="C63" s="132">
        <v>35</v>
      </c>
      <c r="D63" s="143" t="s">
        <v>189</v>
      </c>
      <c r="E63" s="143"/>
      <c r="F63" s="143"/>
      <c r="G63" s="150" t="s">
        <v>199</v>
      </c>
      <c r="H63" s="143" t="s">
        <v>166</v>
      </c>
      <c r="I63" s="224">
        <v>2</v>
      </c>
      <c r="J63" s="135">
        <v>101416</v>
      </c>
      <c r="K63" s="142">
        <f t="shared" si="6"/>
        <v>202832</v>
      </c>
      <c r="L63" s="10"/>
    </row>
    <row r="64" spans="1:13" s="5" customFormat="1" ht="29.4" customHeight="1">
      <c r="B64" s="9"/>
      <c r="C64" s="132">
        <v>36</v>
      </c>
      <c r="D64" s="143" t="s">
        <v>190</v>
      </c>
      <c r="E64" s="143"/>
      <c r="F64" s="143"/>
      <c r="G64" s="150" t="s">
        <v>200</v>
      </c>
      <c r="H64" s="143" t="s">
        <v>166</v>
      </c>
      <c r="I64" s="224">
        <v>6</v>
      </c>
      <c r="J64" s="135">
        <v>49469</v>
      </c>
      <c r="K64" s="142">
        <f t="shared" si="6"/>
        <v>296814</v>
      </c>
      <c r="L64" s="10"/>
    </row>
    <row r="65" spans="1:13" s="5" customFormat="1" ht="39" customHeight="1">
      <c r="B65" s="9"/>
      <c r="C65" s="132">
        <v>37</v>
      </c>
      <c r="D65" s="143" t="s">
        <v>191</v>
      </c>
      <c r="E65" s="143"/>
      <c r="F65" s="143"/>
      <c r="G65" s="150" t="s">
        <v>201</v>
      </c>
      <c r="H65" s="143" t="s">
        <v>166</v>
      </c>
      <c r="I65" s="224">
        <v>3</v>
      </c>
      <c r="J65" s="135">
        <v>1280986</v>
      </c>
      <c r="K65" s="142">
        <f t="shared" si="6"/>
        <v>3842958</v>
      </c>
      <c r="L65" s="10"/>
    </row>
    <row r="66" spans="1:13" s="5" customFormat="1" ht="23.4" customHeight="1">
      <c r="B66" s="9"/>
      <c r="C66" s="132">
        <v>38</v>
      </c>
      <c r="D66" s="143" t="s">
        <v>192</v>
      </c>
      <c r="E66" s="143"/>
      <c r="F66" s="143"/>
      <c r="G66" s="150" t="s">
        <v>202</v>
      </c>
      <c r="H66" s="143" t="s">
        <v>166</v>
      </c>
      <c r="I66" s="224">
        <v>1</v>
      </c>
      <c r="J66" s="135">
        <v>647643</v>
      </c>
      <c r="K66" s="142">
        <f t="shared" si="6"/>
        <v>647643</v>
      </c>
      <c r="L66" s="10"/>
    </row>
    <row r="67" spans="1:13" ht="30" customHeight="1" thickBot="1">
      <c r="B67" s="16"/>
      <c r="C67" s="132">
        <v>39</v>
      </c>
      <c r="D67" s="143" t="s">
        <v>193</v>
      </c>
      <c r="E67" s="133"/>
      <c r="F67" s="133"/>
      <c r="G67" s="134" t="s">
        <v>221</v>
      </c>
      <c r="H67" s="133" t="s">
        <v>166</v>
      </c>
      <c r="I67" s="224">
        <v>1</v>
      </c>
      <c r="J67" s="135">
        <v>981744</v>
      </c>
      <c r="K67" s="142">
        <f t="shared" si="6"/>
        <v>981744</v>
      </c>
      <c r="L67" s="17"/>
    </row>
    <row r="68" spans="1:13" ht="30" customHeight="1" thickBot="1">
      <c r="A68" s="5"/>
      <c r="B68" s="9"/>
      <c r="C68" s="239" t="s">
        <v>203</v>
      </c>
      <c r="D68" s="240"/>
      <c r="E68" s="240"/>
      <c r="F68" s="240"/>
      <c r="G68" s="240" t="s">
        <v>207</v>
      </c>
      <c r="H68" s="240"/>
      <c r="I68" s="241"/>
      <c r="J68" s="240"/>
      <c r="K68" s="242">
        <f>+SUM(K69:K72)</f>
        <v>18686716</v>
      </c>
      <c r="L68" s="10"/>
      <c r="M68" s="5"/>
    </row>
    <row r="69" spans="1:13" ht="30" customHeight="1">
      <c r="A69" s="5"/>
      <c r="B69" s="9"/>
      <c r="C69" s="132">
        <v>40</v>
      </c>
      <c r="D69" s="133" t="s">
        <v>204</v>
      </c>
      <c r="E69" s="133"/>
      <c r="F69" s="133"/>
      <c r="G69" s="141" t="s">
        <v>209</v>
      </c>
      <c r="H69" s="133" t="s">
        <v>210</v>
      </c>
      <c r="I69" s="224">
        <v>60</v>
      </c>
      <c r="J69" s="135">
        <v>91365</v>
      </c>
      <c r="K69" s="142">
        <f>+ROUND(J69*I69,0)</f>
        <v>5481900</v>
      </c>
      <c r="L69" s="10"/>
      <c r="M69" s="5"/>
    </row>
    <row r="70" spans="1:13" ht="30" customHeight="1">
      <c r="A70" s="5"/>
      <c r="B70" s="9"/>
      <c r="C70" s="132">
        <v>41</v>
      </c>
      <c r="D70" s="133" t="s">
        <v>205</v>
      </c>
      <c r="E70" s="133"/>
      <c r="F70" s="133"/>
      <c r="G70" s="141" t="s">
        <v>211</v>
      </c>
      <c r="H70" s="133" t="s">
        <v>166</v>
      </c>
      <c r="I70" s="224">
        <v>3</v>
      </c>
      <c r="J70" s="135">
        <v>538178</v>
      </c>
      <c r="K70" s="142">
        <f t="shared" ref="K70:K72" si="7">+ROUND(J70*I70,0)</f>
        <v>1614534</v>
      </c>
      <c r="L70" s="10"/>
      <c r="M70" s="5"/>
    </row>
    <row r="71" spans="1:13" ht="30" customHeight="1">
      <c r="A71" s="5"/>
      <c r="B71" s="9"/>
      <c r="C71" s="132">
        <v>42</v>
      </c>
      <c r="D71" s="133" t="s">
        <v>206</v>
      </c>
      <c r="E71" s="133"/>
      <c r="F71" s="133"/>
      <c r="G71" s="141" t="s">
        <v>212</v>
      </c>
      <c r="H71" s="133" t="s">
        <v>133</v>
      </c>
      <c r="I71" s="224">
        <v>50.949999999999996</v>
      </c>
      <c r="J71" s="135">
        <v>113611</v>
      </c>
      <c r="K71" s="142">
        <f t="shared" si="7"/>
        <v>5788480</v>
      </c>
      <c r="L71" s="10"/>
      <c r="M71" s="5"/>
    </row>
    <row r="72" spans="1:13" ht="30" customHeight="1" thickBot="1">
      <c r="A72" s="5"/>
      <c r="B72" s="9"/>
      <c r="C72" s="132">
        <v>43</v>
      </c>
      <c r="D72" s="133" t="s">
        <v>208</v>
      </c>
      <c r="E72" s="133"/>
      <c r="F72" s="133"/>
      <c r="G72" s="141" t="s">
        <v>213</v>
      </c>
      <c r="H72" s="133" t="s">
        <v>133</v>
      </c>
      <c r="I72" s="224">
        <v>33.28</v>
      </c>
      <c r="J72" s="135">
        <v>174333</v>
      </c>
      <c r="K72" s="142">
        <f t="shared" si="7"/>
        <v>5801802</v>
      </c>
      <c r="L72" s="10"/>
      <c r="M72" s="5"/>
    </row>
    <row r="73" spans="1:13" ht="30" customHeight="1" thickBot="1">
      <c r="A73" s="5"/>
      <c r="B73" s="9"/>
      <c r="C73" s="239" t="s">
        <v>214</v>
      </c>
      <c r="D73" s="240"/>
      <c r="E73" s="240"/>
      <c r="F73" s="240"/>
      <c r="G73" s="240" t="s">
        <v>217</v>
      </c>
      <c r="H73" s="240"/>
      <c r="I73" s="241"/>
      <c r="J73" s="240"/>
      <c r="K73" s="242">
        <f>+K74</f>
        <v>302635</v>
      </c>
      <c r="L73" s="10"/>
      <c r="M73" s="5"/>
    </row>
    <row r="74" spans="1:13" ht="30" customHeight="1">
      <c r="A74" s="5"/>
      <c r="B74" s="9"/>
      <c r="C74" s="132">
        <v>44</v>
      </c>
      <c r="D74" s="133" t="s">
        <v>215</v>
      </c>
      <c r="E74" s="133"/>
      <c r="F74" s="133"/>
      <c r="G74" s="141" t="s">
        <v>216</v>
      </c>
      <c r="H74" s="133" t="s">
        <v>97</v>
      </c>
      <c r="I74" s="224">
        <v>72.021600000000007</v>
      </c>
      <c r="J74" s="135">
        <v>4202</v>
      </c>
      <c r="K74" s="142">
        <f>+ROUND(J74*I74,0)</f>
        <v>302635</v>
      </c>
      <c r="L74" s="10"/>
      <c r="M74" s="5"/>
    </row>
    <row r="75" spans="1:13" ht="30" customHeight="1" thickBot="1">
      <c r="A75" s="5"/>
      <c r="B75" s="9"/>
      <c r="C75" s="230" t="s">
        <v>14</v>
      </c>
      <c r="D75" s="145"/>
      <c r="E75" s="146"/>
      <c r="F75" s="145"/>
      <c r="G75" s="145"/>
      <c r="H75" s="145"/>
      <c r="I75" s="224"/>
      <c r="J75" s="145"/>
      <c r="K75" s="140">
        <f>+K73+K68+K21+K18</f>
        <v>202152578</v>
      </c>
      <c r="L75" s="10"/>
      <c r="M75" s="5"/>
    </row>
    <row r="76" spans="1:13" ht="30" customHeight="1" thickBot="1">
      <c r="A76" s="5"/>
      <c r="B76" s="9"/>
      <c r="C76" s="221" t="s">
        <v>218</v>
      </c>
      <c r="D76" s="130"/>
      <c r="E76" s="130"/>
      <c r="F76" s="130"/>
      <c r="G76" s="130" t="s">
        <v>219</v>
      </c>
      <c r="H76" s="130"/>
      <c r="I76" s="222"/>
      <c r="J76" s="130"/>
      <c r="K76" s="131"/>
      <c r="L76" s="10"/>
      <c r="M76" s="5"/>
    </row>
    <row r="77" spans="1:13" ht="30" customHeight="1" thickBot="1">
      <c r="A77" s="5"/>
      <c r="B77" s="9"/>
      <c r="C77" s="221" t="s">
        <v>223</v>
      </c>
      <c r="D77" s="130"/>
      <c r="E77" s="130"/>
      <c r="F77" s="130"/>
      <c r="G77" s="130" t="s">
        <v>225</v>
      </c>
      <c r="H77" s="130"/>
      <c r="I77" s="222"/>
      <c r="J77" s="130"/>
      <c r="K77" s="243">
        <f>+K78+K81+K88+K95+K107+K113+K118+K120+K124+K126</f>
        <v>245970405</v>
      </c>
      <c r="L77" s="10"/>
      <c r="M77" s="5"/>
    </row>
    <row r="78" spans="1:13" ht="30" customHeight="1" thickBot="1">
      <c r="A78" s="5"/>
      <c r="B78" s="9"/>
      <c r="C78" s="235" t="s">
        <v>224</v>
      </c>
      <c r="D78" s="236"/>
      <c r="E78" s="236"/>
      <c r="F78" s="236"/>
      <c r="G78" s="236" t="s">
        <v>96</v>
      </c>
      <c r="H78" s="236"/>
      <c r="I78" s="237"/>
      <c r="J78" s="236"/>
      <c r="K78" s="238">
        <f>+SUM(K79:K80)</f>
        <v>7799832</v>
      </c>
      <c r="L78" s="10"/>
      <c r="M78" s="5"/>
    </row>
    <row r="79" spans="1:13" s="5" customFormat="1" ht="30" customHeight="1">
      <c r="B79" s="9"/>
      <c r="C79" s="132">
        <v>45</v>
      </c>
      <c r="D79" s="143" t="s">
        <v>226</v>
      </c>
      <c r="E79" s="143"/>
      <c r="F79" s="143"/>
      <c r="G79" s="144" t="s">
        <v>103</v>
      </c>
      <c r="H79" s="143" t="s">
        <v>106</v>
      </c>
      <c r="I79" s="224">
        <v>46.432079999999992</v>
      </c>
      <c r="J79" s="135">
        <v>72521</v>
      </c>
      <c r="K79" s="142">
        <f>+ROUND(J79*I79,0)</f>
        <v>3367301</v>
      </c>
      <c r="L79" s="10"/>
    </row>
    <row r="80" spans="1:13" s="5" customFormat="1" ht="30" customHeight="1" thickBot="1">
      <c r="B80" s="9"/>
      <c r="C80" s="132">
        <v>46</v>
      </c>
      <c r="D80" s="143" t="s">
        <v>227</v>
      </c>
      <c r="E80" s="143"/>
      <c r="F80" s="143"/>
      <c r="G80" s="144" t="s">
        <v>104</v>
      </c>
      <c r="H80" s="143" t="s">
        <v>106</v>
      </c>
      <c r="I80" s="224">
        <v>34.79224</v>
      </c>
      <c r="J80" s="135">
        <v>127400</v>
      </c>
      <c r="K80" s="142">
        <f t="shared" ref="K80" si="8">+ROUND(J80*I80,0)</f>
        <v>4432531</v>
      </c>
      <c r="L80" s="10"/>
    </row>
    <row r="81" spans="1:13" ht="30" customHeight="1" thickBot="1">
      <c r="A81" s="5"/>
      <c r="B81" s="9"/>
      <c r="C81" s="235" t="s">
        <v>228</v>
      </c>
      <c r="D81" s="236"/>
      <c r="E81" s="236"/>
      <c r="F81" s="236"/>
      <c r="G81" s="236" t="s">
        <v>244</v>
      </c>
      <c r="H81" s="236"/>
      <c r="I81" s="237"/>
      <c r="J81" s="236"/>
      <c r="K81" s="238">
        <f>+SUM(K82:K87)</f>
        <v>94501304</v>
      </c>
      <c r="L81" s="10"/>
      <c r="M81" s="5"/>
    </row>
    <row r="82" spans="1:13" s="5" customFormat="1" ht="30" customHeight="1">
      <c r="B82" s="9"/>
      <c r="C82" s="132">
        <v>47</v>
      </c>
      <c r="D82" s="143" t="s">
        <v>229</v>
      </c>
      <c r="E82" s="143"/>
      <c r="F82" s="143"/>
      <c r="G82" s="144" t="s">
        <v>113</v>
      </c>
      <c r="H82" s="143" t="s">
        <v>97</v>
      </c>
      <c r="I82" s="224">
        <v>40.6</v>
      </c>
      <c r="J82" s="135">
        <v>52616</v>
      </c>
      <c r="K82" s="142">
        <f>+ROUND(J82*I82,0)</f>
        <v>2136210</v>
      </c>
      <c r="L82" s="10"/>
    </row>
    <row r="83" spans="1:13" s="5" customFormat="1" ht="30" customHeight="1">
      <c r="B83" s="9"/>
      <c r="C83" s="132">
        <v>48</v>
      </c>
      <c r="D83" s="143" t="s">
        <v>230</v>
      </c>
      <c r="E83" s="143"/>
      <c r="F83" s="143"/>
      <c r="G83" s="144" t="s">
        <v>114</v>
      </c>
      <c r="H83" s="143" t="s">
        <v>106</v>
      </c>
      <c r="I83" s="224">
        <v>20.439999999999998</v>
      </c>
      <c r="J83" s="135">
        <v>1238574</v>
      </c>
      <c r="K83" s="142">
        <f t="shared" ref="K83:K87" si="9">+ROUND(J83*I83,0)</f>
        <v>25316453</v>
      </c>
      <c r="L83" s="10"/>
    </row>
    <row r="84" spans="1:13" s="5" customFormat="1" ht="30" customHeight="1">
      <c r="B84" s="9"/>
      <c r="C84" s="132">
        <v>49</v>
      </c>
      <c r="D84" s="143" t="s">
        <v>231</v>
      </c>
      <c r="E84" s="143"/>
      <c r="F84" s="143"/>
      <c r="G84" s="144" t="s">
        <v>115</v>
      </c>
      <c r="H84" s="143" t="s">
        <v>106</v>
      </c>
      <c r="I84" s="224">
        <v>9.0031999999999996</v>
      </c>
      <c r="J84" s="135">
        <v>1385895</v>
      </c>
      <c r="K84" s="142">
        <f t="shared" si="9"/>
        <v>12477490</v>
      </c>
      <c r="L84" s="10"/>
    </row>
    <row r="85" spans="1:13" s="5" customFormat="1" ht="30" customHeight="1">
      <c r="B85" s="9"/>
      <c r="C85" s="132">
        <v>50</v>
      </c>
      <c r="D85" s="143" t="s">
        <v>232</v>
      </c>
      <c r="E85" s="143"/>
      <c r="F85" s="143"/>
      <c r="G85" s="144" t="s">
        <v>126</v>
      </c>
      <c r="H85" s="143" t="s">
        <v>106</v>
      </c>
      <c r="I85" s="224">
        <v>4.7429999999999986</v>
      </c>
      <c r="J85" s="135">
        <v>1703889</v>
      </c>
      <c r="K85" s="142">
        <f t="shared" si="9"/>
        <v>8081546</v>
      </c>
      <c r="L85" s="10"/>
    </row>
    <row r="86" spans="1:13" ht="30" customHeight="1">
      <c r="A86" s="5"/>
      <c r="B86" s="9"/>
      <c r="C86" s="132">
        <v>51</v>
      </c>
      <c r="D86" s="143" t="s">
        <v>234</v>
      </c>
      <c r="E86" s="147"/>
      <c r="F86" s="147"/>
      <c r="G86" s="148" t="s">
        <v>127</v>
      </c>
      <c r="H86" s="147" t="s">
        <v>106</v>
      </c>
      <c r="I86" s="224">
        <v>3.2880000000000003</v>
      </c>
      <c r="J86" s="135">
        <v>1737749</v>
      </c>
      <c r="K86" s="142">
        <f t="shared" si="9"/>
        <v>5713719</v>
      </c>
      <c r="L86" s="10"/>
      <c r="M86" s="5"/>
    </row>
    <row r="87" spans="1:13" s="5" customFormat="1" ht="30" customHeight="1" thickBot="1">
      <c r="B87" s="9"/>
      <c r="C87" s="132">
        <v>52</v>
      </c>
      <c r="D87" s="143" t="s">
        <v>235</v>
      </c>
      <c r="E87" s="143"/>
      <c r="F87" s="143"/>
      <c r="G87" s="150" t="s">
        <v>233</v>
      </c>
      <c r="H87" s="143" t="s">
        <v>132</v>
      </c>
      <c r="I87" s="224">
        <v>3400.5408775000014</v>
      </c>
      <c r="J87" s="135">
        <v>11991</v>
      </c>
      <c r="K87" s="142">
        <f t="shared" si="9"/>
        <v>40775886</v>
      </c>
      <c r="L87" s="10"/>
    </row>
    <row r="88" spans="1:13" ht="30" customHeight="1" thickBot="1">
      <c r="A88" s="5"/>
      <c r="B88" s="9"/>
      <c r="C88" s="235" t="s">
        <v>236</v>
      </c>
      <c r="D88" s="236"/>
      <c r="E88" s="236"/>
      <c r="F88" s="236"/>
      <c r="G88" s="236" t="s">
        <v>245</v>
      </c>
      <c r="H88" s="236"/>
      <c r="I88" s="237"/>
      <c r="J88" s="236"/>
      <c r="K88" s="238">
        <f>+SUM(K89:K94)</f>
        <v>37724312</v>
      </c>
      <c r="L88" s="10"/>
      <c r="M88" s="5"/>
    </row>
    <row r="89" spans="1:13" s="5" customFormat="1" ht="30" customHeight="1">
      <c r="B89" s="9"/>
      <c r="C89" s="132">
        <v>53</v>
      </c>
      <c r="D89" s="143" t="s">
        <v>238</v>
      </c>
      <c r="E89" s="143"/>
      <c r="F89" s="143"/>
      <c r="G89" s="150" t="s">
        <v>137</v>
      </c>
      <c r="H89" s="143" t="s">
        <v>97</v>
      </c>
      <c r="I89" s="224">
        <v>127.727</v>
      </c>
      <c r="J89" s="135">
        <v>100221</v>
      </c>
      <c r="K89" s="142">
        <f>+ROUND(J89*I89,0)</f>
        <v>12800928</v>
      </c>
      <c r="L89" s="10"/>
    </row>
    <row r="90" spans="1:13" s="5" customFormat="1" ht="30" customHeight="1">
      <c r="B90" s="9"/>
      <c r="C90" s="132">
        <v>54</v>
      </c>
      <c r="D90" s="143" t="s">
        <v>239</v>
      </c>
      <c r="E90" s="143"/>
      <c r="F90" s="143"/>
      <c r="G90" s="150" t="s">
        <v>142</v>
      </c>
      <c r="H90" s="143" t="s">
        <v>97</v>
      </c>
      <c r="I90" s="224">
        <v>391.18599999999992</v>
      </c>
      <c r="J90" s="135">
        <v>40687</v>
      </c>
      <c r="K90" s="142">
        <f t="shared" ref="K90:K94" si="10">+ROUND(J90*I90,0)</f>
        <v>15916185</v>
      </c>
      <c r="L90" s="10"/>
    </row>
    <row r="91" spans="1:13" s="5" customFormat="1" ht="30" customHeight="1">
      <c r="B91" s="9"/>
      <c r="C91" s="132">
        <v>55</v>
      </c>
      <c r="D91" s="143" t="s">
        <v>240</v>
      </c>
      <c r="E91" s="143"/>
      <c r="F91" s="143"/>
      <c r="G91" s="150" t="s">
        <v>129</v>
      </c>
      <c r="H91" s="143" t="s">
        <v>133</v>
      </c>
      <c r="I91" s="224">
        <v>29.72</v>
      </c>
      <c r="J91" s="135">
        <v>111917</v>
      </c>
      <c r="K91" s="142">
        <f t="shared" si="10"/>
        <v>3326173</v>
      </c>
      <c r="L91" s="10"/>
    </row>
    <row r="92" spans="1:13" s="5" customFormat="1" ht="30" customHeight="1">
      <c r="B92" s="9"/>
      <c r="C92" s="132">
        <v>56</v>
      </c>
      <c r="D92" s="143" t="s">
        <v>241</v>
      </c>
      <c r="E92" s="143"/>
      <c r="F92" s="143"/>
      <c r="G92" s="150" t="s">
        <v>130</v>
      </c>
      <c r="H92" s="143" t="s">
        <v>133</v>
      </c>
      <c r="I92" s="224">
        <v>16.920000000000002</v>
      </c>
      <c r="J92" s="135">
        <v>85322</v>
      </c>
      <c r="K92" s="142">
        <f t="shared" si="10"/>
        <v>1443648</v>
      </c>
      <c r="L92" s="10"/>
    </row>
    <row r="93" spans="1:13" ht="30" customHeight="1">
      <c r="A93" s="5"/>
      <c r="B93" s="9"/>
      <c r="C93" s="132">
        <v>57</v>
      </c>
      <c r="D93" s="143" t="s">
        <v>242</v>
      </c>
      <c r="E93" s="147"/>
      <c r="F93" s="147"/>
      <c r="G93" s="148" t="s">
        <v>131</v>
      </c>
      <c r="H93" s="147" t="s">
        <v>133</v>
      </c>
      <c r="I93" s="224">
        <v>2.8</v>
      </c>
      <c r="J93" s="135">
        <v>142789</v>
      </c>
      <c r="K93" s="142">
        <f t="shared" si="10"/>
        <v>399809</v>
      </c>
      <c r="L93" s="10"/>
      <c r="M93" s="5"/>
    </row>
    <row r="94" spans="1:13" s="5" customFormat="1" ht="45" customHeight="1" thickBot="1">
      <c r="B94" s="9"/>
      <c r="C94" s="132">
        <v>58</v>
      </c>
      <c r="D94" s="143" t="s">
        <v>243</v>
      </c>
      <c r="E94" s="143"/>
      <c r="F94" s="143"/>
      <c r="G94" s="150" t="s">
        <v>237</v>
      </c>
      <c r="H94" s="143" t="s">
        <v>133</v>
      </c>
      <c r="I94" s="224">
        <v>6.3000000000000007</v>
      </c>
      <c r="J94" s="135">
        <v>609138</v>
      </c>
      <c r="K94" s="142">
        <f t="shared" si="10"/>
        <v>3837569</v>
      </c>
      <c r="L94" s="10"/>
    </row>
    <row r="95" spans="1:13" ht="30" customHeight="1" thickBot="1">
      <c r="A95" s="5"/>
      <c r="B95" s="9"/>
      <c r="C95" s="235" t="s">
        <v>246</v>
      </c>
      <c r="D95" s="236"/>
      <c r="E95" s="236"/>
      <c r="F95" s="236"/>
      <c r="G95" s="236" t="s">
        <v>183</v>
      </c>
      <c r="H95" s="236"/>
      <c r="I95" s="237"/>
      <c r="J95" s="236"/>
      <c r="K95" s="238">
        <f>+SUM(K96:K106)</f>
        <v>7782055</v>
      </c>
      <c r="L95" s="10"/>
      <c r="M95" s="5"/>
    </row>
    <row r="96" spans="1:13" s="5" customFormat="1" ht="30" customHeight="1">
      <c r="B96" s="9"/>
      <c r="C96" s="132">
        <v>59</v>
      </c>
      <c r="D96" s="143" t="s">
        <v>251</v>
      </c>
      <c r="E96" s="143"/>
      <c r="F96" s="143"/>
      <c r="G96" s="150" t="s">
        <v>195</v>
      </c>
      <c r="H96" s="143" t="s">
        <v>133</v>
      </c>
      <c r="I96" s="224">
        <v>13.88</v>
      </c>
      <c r="J96" s="135">
        <v>38232</v>
      </c>
      <c r="K96" s="142">
        <f>+ROUND(J96*I96,0)</f>
        <v>530660</v>
      </c>
      <c r="L96" s="10"/>
    </row>
    <row r="97" spans="1:13" s="5" customFormat="1" ht="30" customHeight="1">
      <c r="B97" s="9"/>
      <c r="C97" s="132">
        <v>60</v>
      </c>
      <c r="D97" s="143" t="s">
        <v>255</v>
      </c>
      <c r="E97" s="143"/>
      <c r="F97" s="143"/>
      <c r="G97" s="150" t="s">
        <v>199</v>
      </c>
      <c r="H97" s="143" t="s">
        <v>166</v>
      </c>
      <c r="I97" s="224">
        <v>4</v>
      </c>
      <c r="J97" s="135">
        <v>101416</v>
      </c>
      <c r="K97" s="142">
        <f t="shared" ref="K97:K106" si="11">+ROUND(J97*I97,0)</f>
        <v>405664</v>
      </c>
      <c r="L97" s="10"/>
    </row>
    <row r="98" spans="1:13" s="5" customFormat="1" ht="30" customHeight="1">
      <c r="B98" s="9"/>
      <c r="C98" s="132">
        <v>61</v>
      </c>
      <c r="D98" s="143" t="s">
        <v>256</v>
      </c>
      <c r="E98" s="143"/>
      <c r="F98" s="143"/>
      <c r="G98" s="150" t="s">
        <v>198</v>
      </c>
      <c r="H98" s="143" t="s">
        <v>166</v>
      </c>
      <c r="I98" s="224">
        <v>4</v>
      </c>
      <c r="J98" s="135">
        <v>71894</v>
      </c>
      <c r="K98" s="142">
        <f t="shared" si="11"/>
        <v>287576</v>
      </c>
      <c r="L98" s="10"/>
    </row>
    <row r="99" spans="1:13" s="5" customFormat="1" ht="30" customHeight="1">
      <c r="B99" s="9"/>
      <c r="C99" s="132">
        <v>62</v>
      </c>
      <c r="D99" s="143" t="s">
        <v>252</v>
      </c>
      <c r="E99" s="143"/>
      <c r="F99" s="143"/>
      <c r="G99" s="150" t="s">
        <v>200</v>
      </c>
      <c r="H99" s="143" t="s">
        <v>166</v>
      </c>
      <c r="I99" s="224">
        <v>5</v>
      </c>
      <c r="J99" s="135">
        <v>49469</v>
      </c>
      <c r="K99" s="142">
        <f t="shared" si="11"/>
        <v>247345</v>
      </c>
      <c r="L99" s="10"/>
    </row>
    <row r="100" spans="1:13" s="5" customFormat="1" ht="61.8" customHeight="1">
      <c r="B100" s="9"/>
      <c r="C100" s="132">
        <v>63</v>
      </c>
      <c r="D100" s="143" t="s">
        <v>253</v>
      </c>
      <c r="E100" s="143"/>
      <c r="F100" s="143"/>
      <c r="G100" s="150" t="s">
        <v>247</v>
      </c>
      <c r="H100" s="143" t="s">
        <v>133</v>
      </c>
      <c r="I100" s="224">
        <v>5.75</v>
      </c>
      <c r="J100" s="135">
        <v>17453</v>
      </c>
      <c r="K100" s="142">
        <f t="shared" si="11"/>
        <v>100355</v>
      </c>
      <c r="L100" s="10"/>
    </row>
    <row r="101" spans="1:13" s="5" customFormat="1" ht="64.2" customHeight="1">
      <c r="B101" s="9"/>
      <c r="C101" s="132">
        <v>64</v>
      </c>
      <c r="D101" s="143" t="s">
        <v>254</v>
      </c>
      <c r="E101" s="143"/>
      <c r="F101" s="143"/>
      <c r="G101" s="150" t="s">
        <v>196</v>
      </c>
      <c r="H101" s="143" t="s">
        <v>133</v>
      </c>
      <c r="I101" s="224">
        <v>6.9</v>
      </c>
      <c r="J101" s="135">
        <v>18312</v>
      </c>
      <c r="K101" s="142">
        <f t="shared" si="11"/>
        <v>126353</v>
      </c>
      <c r="L101" s="10"/>
    </row>
    <row r="102" spans="1:13" s="5" customFormat="1" ht="30" customHeight="1">
      <c r="B102" s="9"/>
      <c r="C102" s="132">
        <v>65</v>
      </c>
      <c r="D102" s="143" t="s">
        <v>257</v>
      </c>
      <c r="E102" s="143"/>
      <c r="F102" s="143"/>
      <c r="G102" s="150" t="s">
        <v>202</v>
      </c>
      <c r="H102" s="143" t="s">
        <v>166</v>
      </c>
      <c r="I102" s="224">
        <v>1</v>
      </c>
      <c r="J102" s="135">
        <v>647643</v>
      </c>
      <c r="K102" s="142">
        <f t="shared" si="11"/>
        <v>647643</v>
      </c>
      <c r="L102" s="10"/>
    </row>
    <row r="103" spans="1:13" s="5" customFormat="1" ht="30" customHeight="1">
      <c r="B103" s="9"/>
      <c r="C103" s="132">
        <v>66</v>
      </c>
      <c r="D103" s="143" t="s">
        <v>258</v>
      </c>
      <c r="E103" s="143"/>
      <c r="F103" s="143"/>
      <c r="G103" s="150" t="s">
        <v>248</v>
      </c>
      <c r="H103" s="143" t="s">
        <v>166</v>
      </c>
      <c r="I103" s="224">
        <v>1</v>
      </c>
      <c r="J103" s="135">
        <v>659633</v>
      </c>
      <c r="K103" s="142">
        <f t="shared" si="11"/>
        <v>659633</v>
      </c>
      <c r="L103" s="10"/>
    </row>
    <row r="104" spans="1:13" s="5" customFormat="1" ht="30" customHeight="1">
      <c r="B104" s="9"/>
      <c r="C104" s="132">
        <v>67</v>
      </c>
      <c r="D104" s="143" t="s">
        <v>259</v>
      </c>
      <c r="E104" s="143"/>
      <c r="F104" s="143"/>
      <c r="G104" s="150" t="s">
        <v>249</v>
      </c>
      <c r="H104" s="143" t="s">
        <v>166</v>
      </c>
      <c r="I104" s="224">
        <v>4</v>
      </c>
      <c r="J104" s="135">
        <v>680039</v>
      </c>
      <c r="K104" s="142">
        <f t="shared" si="11"/>
        <v>2720156</v>
      </c>
      <c r="L104" s="10"/>
    </row>
    <row r="105" spans="1:13" ht="30" customHeight="1">
      <c r="A105" s="5"/>
      <c r="B105" s="9"/>
      <c r="C105" s="132">
        <v>68</v>
      </c>
      <c r="D105" s="143" t="s">
        <v>260</v>
      </c>
      <c r="E105" s="147"/>
      <c r="F105" s="147"/>
      <c r="G105" s="148" t="s">
        <v>250</v>
      </c>
      <c r="H105" s="147" t="s">
        <v>166</v>
      </c>
      <c r="I105" s="224">
        <v>2</v>
      </c>
      <c r="J105" s="135">
        <v>537463</v>
      </c>
      <c r="K105" s="142">
        <f t="shared" si="11"/>
        <v>1074926</v>
      </c>
      <c r="L105" s="10"/>
      <c r="M105" s="5"/>
    </row>
    <row r="106" spans="1:13" s="5" customFormat="1" ht="29.4" customHeight="1" thickBot="1">
      <c r="B106" s="9"/>
      <c r="C106" s="132">
        <v>69</v>
      </c>
      <c r="D106" s="143" t="s">
        <v>261</v>
      </c>
      <c r="E106" s="143"/>
      <c r="F106" s="143"/>
      <c r="G106" s="150" t="s">
        <v>221</v>
      </c>
      <c r="H106" s="143" t="s">
        <v>166</v>
      </c>
      <c r="I106" s="224">
        <v>1</v>
      </c>
      <c r="J106" s="135">
        <v>981744</v>
      </c>
      <c r="K106" s="142">
        <f t="shared" si="11"/>
        <v>981744</v>
      </c>
      <c r="L106" s="10"/>
    </row>
    <row r="107" spans="1:13" ht="30" customHeight="1" thickBot="1">
      <c r="A107" s="5"/>
      <c r="B107" s="9"/>
      <c r="C107" s="235" t="s">
        <v>262</v>
      </c>
      <c r="D107" s="236"/>
      <c r="E107" s="236"/>
      <c r="F107" s="236"/>
      <c r="G107" s="236" t="s">
        <v>263</v>
      </c>
      <c r="H107" s="236"/>
      <c r="I107" s="237"/>
      <c r="J107" s="236"/>
      <c r="K107" s="238">
        <f>+SUM(K108:K112)</f>
        <v>32695588</v>
      </c>
      <c r="L107" s="10"/>
      <c r="M107" s="5"/>
    </row>
    <row r="108" spans="1:13" s="5" customFormat="1" ht="30" customHeight="1">
      <c r="B108" s="9"/>
      <c r="C108" s="132">
        <v>70</v>
      </c>
      <c r="D108" s="143" t="s">
        <v>264</v>
      </c>
      <c r="E108" s="143"/>
      <c r="F108" s="143"/>
      <c r="G108" s="150" t="s">
        <v>178</v>
      </c>
      <c r="H108" s="143" t="s">
        <v>97</v>
      </c>
      <c r="I108" s="224">
        <v>69.344999999999999</v>
      </c>
      <c r="J108" s="135">
        <v>168427</v>
      </c>
      <c r="K108" s="142">
        <f>+ROUND(J108*I108,0)</f>
        <v>11679570</v>
      </c>
      <c r="L108" s="10"/>
    </row>
    <row r="109" spans="1:13" s="5" customFormat="1" ht="30" customHeight="1">
      <c r="B109" s="9"/>
      <c r="C109" s="132">
        <v>71</v>
      </c>
      <c r="D109" s="143" t="s">
        <v>265</v>
      </c>
      <c r="E109" s="143"/>
      <c r="F109" s="143"/>
      <c r="G109" s="150" t="s">
        <v>179</v>
      </c>
      <c r="H109" s="143" t="s">
        <v>132</v>
      </c>
      <c r="I109" s="224">
        <v>649.89339999999993</v>
      </c>
      <c r="J109" s="135">
        <v>21921</v>
      </c>
      <c r="K109" s="142">
        <f t="shared" ref="K109:K112" si="12">+ROUND(J109*I109,0)</f>
        <v>14246313</v>
      </c>
      <c r="L109" s="10"/>
    </row>
    <row r="110" spans="1:13" s="5" customFormat="1" ht="30" customHeight="1">
      <c r="B110" s="9"/>
      <c r="C110" s="132">
        <v>72</v>
      </c>
      <c r="D110" s="143" t="s">
        <v>266</v>
      </c>
      <c r="E110" s="143"/>
      <c r="F110" s="143"/>
      <c r="G110" s="150" t="s">
        <v>180</v>
      </c>
      <c r="H110" s="143" t="s">
        <v>133</v>
      </c>
      <c r="I110" s="224">
        <v>21.380000000000003</v>
      </c>
      <c r="J110" s="135">
        <v>113166</v>
      </c>
      <c r="K110" s="142">
        <f t="shared" si="12"/>
        <v>2419489</v>
      </c>
      <c r="L110" s="10"/>
    </row>
    <row r="111" spans="1:13" s="5" customFormat="1" ht="30" customHeight="1">
      <c r="B111" s="9"/>
      <c r="C111" s="132">
        <v>73</v>
      </c>
      <c r="D111" s="143" t="s">
        <v>267</v>
      </c>
      <c r="E111" s="143"/>
      <c r="F111" s="143"/>
      <c r="G111" s="150" t="s">
        <v>181</v>
      </c>
      <c r="H111" s="143" t="s">
        <v>133</v>
      </c>
      <c r="I111" s="224">
        <v>15.87</v>
      </c>
      <c r="J111" s="135">
        <v>101403</v>
      </c>
      <c r="K111" s="142">
        <f t="shared" si="12"/>
        <v>1609266</v>
      </c>
      <c r="L111" s="10"/>
    </row>
    <row r="112" spans="1:13" s="5" customFormat="1" ht="30" customHeight="1" thickBot="1">
      <c r="B112" s="9"/>
      <c r="C112" s="132">
        <v>74</v>
      </c>
      <c r="D112" s="143" t="s">
        <v>268</v>
      </c>
      <c r="E112" s="143"/>
      <c r="F112" s="143"/>
      <c r="G112" s="150" t="s">
        <v>209</v>
      </c>
      <c r="H112" s="143" t="s">
        <v>133</v>
      </c>
      <c r="I112" s="224">
        <v>30</v>
      </c>
      <c r="J112" s="135">
        <v>91365</v>
      </c>
      <c r="K112" s="142">
        <f t="shared" si="12"/>
        <v>2740950</v>
      </c>
      <c r="L112" s="10"/>
    </row>
    <row r="113" spans="1:13" ht="30" customHeight="1" thickBot="1">
      <c r="A113" s="5"/>
      <c r="B113" s="9"/>
      <c r="C113" s="235" t="s">
        <v>269</v>
      </c>
      <c r="D113" s="236"/>
      <c r="E113" s="236"/>
      <c r="F113" s="236"/>
      <c r="G113" s="236" t="s">
        <v>270</v>
      </c>
      <c r="H113" s="236"/>
      <c r="I113" s="237"/>
      <c r="J113" s="236"/>
      <c r="K113" s="238">
        <f>+SUM(K114:K117)</f>
        <v>19780068</v>
      </c>
      <c r="L113" s="10"/>
      <c r="M113" s="5"/>
    </row>
    <row r="114" spans="1:13" s="5" customFormat="1" ht="30" customHeight="1">
      <c r="B114" s="9"/>
      <c r="C114" s="132">
        <v>75</v>
      </c>
      <c r="D114" s="143" t="s">
        <v>274</v>
      </c>
      <c r="E114" s="143"/>
      <c r="F114" s="143"/>
      <c r="G114" s="150" t="s">
        <v>271</v>
      </c>
      <c r="H114" s="143" t="s">
        <v>97</v>
      </c>
      <c r="I114" s="224">
        <v>47.070599999999999</v>
      </c>
      <c r="J114" s="135">
        <v>108128</v>
      </c>
      <c r="K114" s="142">
        <f>+ROUND(J114*I114,0)</f>
        <v>5089650</v>
      </c>
      <c r="L114" s="10"/>
    </row>
    <row r="115" spans="1:13" s="5" customFormat="1" ht="30" customHeight="1">
      <c r="B115" s="9"/>
      <c r="C115" s="132">
        <v>76</v>
      </c>
      <c r="D115" s="143" t="s">
        <v>275</v>
      </c>
      <c r="E115" s="143"/>
      <c r="F115" s="143"/>
      <c r="G115" s="150" t="s">
        <v>272</v>
      </c>
      <c r="H115" s="143" t="s">
        <v>97</v>
      </c>
      <c r="I115" s="224">
        <v>25.97000000000001</v>
      </c>
      <c r="J115" s="135">
        <v>108128</v>
      </c>
      <c r="K115" s="142">
        <f t="shared" ref="K115:K117" si="13">+ROUND(J115*I115,0)</f>
        <v>2808084</v>
      </c>
      <c r="L115" s="10"/>
    </row>
    <row r="116" spans="1:13" s="5" customFormat="1" ht="30" customHeight="1">
      <c r="B116" s="9"/>
      <c r="C116" s="132">
        <v>77</v>
      </c>
      <c r="D116" s="143" t="s">
        <v>276</v>
      </c>
      <c r="E116" s="143"/>
      <c r="F116" s="143"/>
      <c r="G116" s="150" t="s">
        <v>159</v>
      </c>
      <c r="H116" s="143" t="s">
        <v>97</v>
      </c>
      <c r="I116" s="224">
        <v>86.38</v>
      </c>
      <c r="J116" s="135">
        <v>112978</v>
      </c>
      <c r="K116" s="142">
        <f t="shared" si="13"/>
        <v>9759040</v>
      </c>
      <c r="L116" s="10"/>
    </row>
    <row r="117" spans="1:13" s="5" customFormat="1" ht="30" customHeight="1" thickBot="1">
      <c r="B117" s="9"/>
      <c r="C117" s="132">
        <v>78</v>
      </c>
      <c r="D117" s="143" t="s">
        <v>277</v>
      </c>
      <c r="E117" s="143"/>
      <c r="F117" s="143"/>
      <c r="G117" s="150" t="s">
        <v>273</v>
      </c>
      <c r="H117" s="143" t="s">
        <v>133</v>
      </c>
      <c r="I117" s="224">
        <v>83.110000000000014</v>
      </c>
      <c r="J117" s="135">
        <v>25548</v>
      </c>
      <c r="K117" s="142">
        <f t="shared" si="13"/>
        <v>2123294</v>
      </c>
      <c r="L117" s="10"/>
    </row>
    <row r="118" spans="1:13" ht="30" customHeight="1" thickBot="1">
      <c r="A118" s="5"/>
      <c r="B118" s="9"/>
      <c r="C118" s="235" t="s">
        <v>278</v>
      </c>
      <c r="D118" s="236"/>
      <c r="E118" s="236"/>
      <c r="F118" s="236"/>
      <c r="G118" s="236" t="s">
        <v>157</v>
      </c>
      <c r="H118" s="236"/>
      <c r="I118" s="237"/>
      <c r="J118" s="236"/>
      <c r="K118" s="238">
        <f>+K119</f>
        <v>9083118</v>
      </c>
      <c r="L118" s="10"/>
      <c r="M118" s="5"/>
    </row>
    <row r="119" spans="1:13" s="5" customFormat="1" ht="30" customHeight="1" thickBot="1">
      <c r="B119" s="9"/>
      <c r="C119" s="132">
        <v>79</v>
      </c>
      <c r="D119" s="143" t="s">
        <v>279</v>
      </c>
      <c r="E119" s="143"/>
      <c r="F119" s="143"/>
      <c r="G119" s="150" t="s">
        <v>153</v>
      </c>
      <c r="H119" s="143" t="s">
        <v>97</v>
      </c>
      <c r="I119" s="224">
        <v>81.181899999999999</v>
      </c>
      <c r="J119" s="135">
        <v>111886</v>
      </c>
      <c r="K119" s="142">
        <f>+ROUND(J119*I119,0)</f>
        <v>9083118</v>
      </c>
      <c r="L119" s="10"/>
    </row>
    <row r="120" spans="1:13" ht="30" customHeight="1" thickBot="1">
      <c r="A120" s="5"/>
      <c r="B120" s="9"/>
      <c r="C120" s="235" t="s">
        <v>281</v>
      </c>
      <c r="D120" s="236"/>
      <c r="E120" s="236"/>
      <c r="F120" s="236"/>
      <c r="G120" s="236" t="s">
        <v>280</v>
      </c>
      <c r="H120" s="236"/>
      <c r="I120" s="237"/>
      <c r="J120" s="236"/>
      <c r="K120" s="238">
        <f>+SUM(K121:K123)</f>
        <v>22483958</v>
      </c>
      <c r="L120" s="10"/>
      <c r="M120" s="5"/>
    </row>
    <row r="121" spans="1:13" s="5" customFormat="1" ht="48" customHeight="1">
      <c r="B121" s="9"/>
      <c r="C121" s="132">
        <v>80</v>
      </c>
      <c r="D121" s="143" t="s">
        <v>282</v>
      </c>
      <c r="E121" s="143"/>
      <c r="F121" s="143"/>
      <c r="G121" s="150" t="s">
        <v>165</v>
      </c>
      <c r="H121" s="143" t="s">
        <v>166</v>
      </c>
      <c r="I121" s="224">
        <v>10</v>
      </c>
      <c r="J121" s="135">
        <v>897976</v>
      </c>
      <c r="K121" s="142">
        <f>+ROUND(J121*I121,0)</f>
        <v>8979760</v>
      </c>
      <c r="L121" s="10"/>
    </row>
    <row r="122" spans="1:13" s="5" customFormat="1" ht="30" customHeight="1">
      <c r="B122" s="9"/>
      <c r="C122" s="132">
        <v>81</v>
      </c>
      <c r="D122" s="143" t="s">
        <v>283</v>
      </c>
      <c r="E122" s="143"/>
      <c r="F122" s="143"/>
      <c r="G122" s="150" t="s">
        <v>222</v>
      </c>
      <c r="H122" s="143" t="s">
        <v>97</v>
      </c>
      <c r="I122" s="224">
        <v>25.380000000000003</v>
      </c>
      <c r="J122" s="135">
        <v>506282</v>
      </c>
      <c r="K122" s="142">
        <f t="shared" ref="K122:K123" si="14">+ROUND(J122*I122,0)</f>
        <v>12849437</v>
      </c>
      <c r="L122" s="10"/>
    </row>
    <row r="123" spans="1:13" s="5" customFormat="1" ht="30" customHeight="1" thickBot="1">
      <c r="B123" s="9"/>
      <c r="C123" s="132">
        <v>82</v>
      </c>
      <c r="D123" s="143" t="s">
        <v>284</v>
      </c>
      <c r="E123" s="143"/>
      <c r="F123" s="143"/>
      <c r="G123" s="150" t="s">
        <v>164</v>
      </c>
      <c r="H123" s="143" t="s">
        <v>97</v>
      </c>
      <c r="I123" s="224">
        <v>2.16</v>
      </c>
      <c r="J123" s="135">
        <v>303130</v>
      </c>
      <c r="K123" s="142">
        <f t="shared" si="14"/>
        <v>654761</v>
      </c>
      <c r="L123" s="10"/>
    </row>
    <row r="124" spans="1:13" ht="30" customHeight="1" thickBot="1">
      <c r="A124" s="5"/>
      <c r="B124" s="9"/>
      <c r="C124" s="235" t="s">
        <v>285</v>
      </c>
      <c r="D124" s="236"/>
      <c r="E124" s="236"/>
      <c r="F124" s="236"/>
      <c r="G124" s="236" t="s">
        <v>289</v>
      </c>
      <c r="H124" s="236"/>
      <c r="I124" s="237"/>
      <c r="J124" s="236"/>
      <c r="K124" s="238">
        <f>+K125</f>
        <v>13779044</v>
      </c>
      <c r="L124" s="10"/>
      <c r="M124" s="5"/>
    </row>
    <row r="125" spans="1:13" s="5" customFormat="1" ht="30" customHeight="1" thickBot="1">
      <c r="B125" s="9"/>
      <c r="C125" s="132">
        <v>83</v>
      </c>
      <c r="D125" s="143" t="s">
        <v>288</v>
      </c>
      <c r="E125" s="143"/>
      <c r="F125" s="143"/>
      <c r="G125" s="150" t="s">
        <v>147</v>
      </c>
      <c r="H125" s="143" t="s">
        <v>97</v>
      </c>
      <c r="I125" s="224">
        <v>251.31399999999996</v>
      </c>
      <c r="J125" s="135">
        <v>54828</v>
      </c>
      <c r="K125" s="142">
        <f>+ROUND(J125*I125,0)</f>
        <v>13779044</v>
      </c>
      <c r="L125" s="10"/>
    </row>
    <row r="126" spans="1:13" ht="30" customHeight="1" thickBot="1">
      <c r="A126" s="5"/>
      <c r="B126" s="9"/>
      <c r="C126" s="235" t="s">
        <v>286</v>
      </c>
      <c r="D126" s="236"/>
      <c r="E126" s="236"/>
      <c r="F126" s="236"/>
      <c r="G126" s="236" t="s">
        <v>217</v>
      </c>
      <c r="H126" s="236"/>
      <c r="I126" s="237"/>
      <c r="J126" s="236"/>
      <c r="K126" s="238">
        <f>+SUM(K127)</f>
        <v>341126</v>
      </c>
      <c r="L126" s="10"/>
      <c r="M126" s="5"/>
    </row>
    <row r="127" spans="1:13" s="5" customFormat="1" ht="30" customHeight="1" thickBot="1">
      <c r="B127" s="9"/>
      <c r="C127" s="132">
        <v>84</v>
      </c>
      <c r="D127" s="143" t="s">
        <v>287</v>
      </c>
      <c r="E127" s="143"/>
      <c r="F127" s="143"/>
      <c r="G127" s="150" t="s">
        <v>216</v>
      </c>
      <c r="H127" s="143" t="s">
        <v>97</v>
      </c>
      <c r="I127" s="224">
        <v>81.181899999999999</v>
      </c>
      <c r="J127" s="135">
        <v>4202</v>
      </c>
      <c r="K127" s="142">
        <f>+ROUND(J127*I127,0)</f>
        <v>341126</v>
      </c>
      <c r="L127" s="10"/>
    </row>
    <row r="128" spans="1:13" ht="30" customHeight="1" thickBot="1">
      <c r="A128" s="5"/>
      <c r="B128" s="9"/>
      <c r="C128" s="221" t="s">
        <v>290</v>
      </c>
      <c r="D128" s="130"/>
      <c r="E128" s="130"/>
      <c r="F128" s="130"/>
      <c r="G128" s="130" t="s">
        <v>291</v>
      </c>
      <c r="H128" s="130"/>
      <c r="I128" s="222"/>
      <c r="J128" s="130"/>
      <c r="K128" s="243">
        <f>+K129+K131+K133+K135</f>
        <v>1812244</v>
      </c>
      <c r="L128" s="10"/>
      <c r="M128" s="5"/>
    </row>
    <row r="129" spans="1:13" ht="30" customHeight="1" thickBot="1">
      <c r="A129" s="5"/>
      <c r="B129" s="9"/>
      <c r="C129" s="235" t="s">
        <v>303</v>
      </c>
      <c r="D129" s="236"/>
      <c r="E129" s="236"/>
      <c r="F129" s="236"/>
      <c r="G129" s="236" t="s">
        <v>96</v>
      </c>
      <c r="H129" s="236"/>
      <c r="I129" s="237"/>
      <c r="J129" s="236"/>
      <c r="K129" s="238">
        <f>+K130</f>
        <v>33425</v>
      </c>
      <c r="L129" s="10"/>
      <c r="M129" s="5"/>
    </row>
    <row r="130" spans="1:13" s="5" customFormat="1" ht="30" customHeight="1" thickBot="1">
      <c r="B130" s="9"/>
      <c r="C130" s="132">
        <v>85</v>
      </c>
      <c r="D130" s="143" t="s">
        <v>297</v>
      </c>
      <c r="E130" s="143"/>
      <c r="F130" s="143"/>
      <c r="G130" s="144" t="s">
        <v>292</v>
      </c>
      <c r="H130" s="143" t="s">
        <v>133</v>
      </c>
      <c r="I130" s="224">
        <v>12.5</v>
      </c>
      <c r="J130" s="135">
        <v>2674</v>
      </c>
      <c r="K130" s="142">
        <f>+ROUND(J130*I130,0)</f>
        <v>33425</v>
      </c>
      <c r="L130" s="10"/>
    </row>
    <row r="131" spans="1:13" ht="30" customHeight="1" thickBot="1">
      <c r="A131" s="5"/>
      <c r="B131" s="9"/>
      <c r="C131" s="235" t="s">
        <v>304</v>
      </c>
      <c r="D131" s="236"/>
      <c r="E131" s="236"/>
      <c r="F131" s="236"/>
      <c r="G131" s="236" t="s">
        <v>293</v>
      </c>
      <c r="H131" s="236"/>
      <c r="I131" s="237"/>
      <c r="J131" s="236"/>
      <c r="K131" s="238">
        <f>+K132</f>
        <v>191053</v>
      </c>
      <c r="L131" s="10"/>
      <c r="M131" s="5"/>
    </row>
    <row r="132" spans="1:13" s="5" customFormat="1" ht="30" customHeight="1" thickBot="1">
      <c r="B132" s="9"/>
      <c r="C132" s="132">
        <v>86</v>
      </c>
      <c r="D132" s="143" t="s">
        <v>298</v>
      </c>
      <c r="E132" s="143"/>
      <c r="F132" s="143"/>
      <c r="G132" s="144" t="s">
        <v>103</v>
      </c>
      <c r="H132" s="143" t="s">
        <v>106</v>
      </c>
      <c r="I132" s="224">
        <v>2.5</v>
      </c>
      <c r="J132" s="135">
        <v>76421</v>
      </c>
      <c r="K132" s="142">
        <f>+ROUND(J132*I132,0)</f>
        <v>191053</v>
      </c>
      <c r="L132" s="10"/>
    </row>
    <row r="133" spans="1:13" ht="30" customHeight="1" thickBot="1">
      <c r="A133" s="5"/>
      <c r="B133" s="9"/>
      <c r="C133" s="235" t="s">
        <v>305</v>
      </c>
      <c r="D133" s="236"/>
      <c r="E133" s="236"/>
      <c r="F133" s="236"/>
      <c r="G133" s="236" t="s">
        <v>294</v>
      </c>
      <c r="H133" s="236"/>
      <c r="I133" s="237"/>
      <c r="J133" s="236"/>
      <c r="K133" s="238">
        <f>+K134</f>
        <v>58611</v>
      </c>
      <c r="L133" s="10"/>
      <c r="M133" s="5"/>
    </row>
    <row r="134" spans="1:13" s="5" customFormat="1" ht="30" customHeight="1" thickBot="1">
      <c r="B134" s="9"/>
      <c r="C134" s="132">
        <v>87</v>
      </c>
      <c r="D134" s="143" t="s">
        <v>299</v>
      </c>
      <c r="E134" s="143"/>
      <c r="F134" s="143"/>
      <c r="G134" s="150" t="s">
        <v>296</v>
      </c>
      <c r="H134" s="143" t="s">
        <v>106</v>
      </c>
      <c r="I134" s="224">
        <v>2.3000000000000003</v>
      </c>
      <c r="J134" s="135">
        <v>25483</v>
      </c>
      <c r="K134" s="142">
        <f>+ROUND(J134*I134,0)</f>
        <v>58611</v>
      </c>
      <c r="L134" s="10"/>
    </row>
    <row r="135" spans="1:13" ht="30" customHeight="1" thickBot="1">
      <c r="A135" s="5"/>
      <c r="B135" s="9"/>
      <c r="C135" s="235" t="s">
        <v>306</v>
      </c>
      <c r="D135" s="236"/>
      <c r="E135" s="236"/>
      <c r="F135" s="236"/>
      <c r="G135" s="236" t="s">
        <v>295</v>
      </c>
      <c r="H135" s="236"/>
      <c r="I135" s="237"/>
      <c r="J135" s="236"/>
      <c r="K135" s="238">
        <f>+SUM(K136:K138)</f>
        <v>1529155</v>
      </c>
      <c r="L135" s="10"/>
      <c r="M135" s="5"/>
    </row>
    <row r="136" spans="1:13" s="5" customFormat="1" ht="30" customHeight="1">
      <c r="B136" s="9"/>
      <c r="C136" s="132">
        <v>88</v>
      </c>
      <c r="D136" s="143" t="s">
        <v>307</v>
      </c>
      <c r="E136" s="143"/>
      <c r="F136" s="143"/>
      <c r="G136" s="150" t="s">
        <v>300</v>
      </c>
      <c r="H136" s="143" t="s">
        <v>166</v>
      </c>
      <c r="I136" s="224">
        <v>2</v>
      </c>
      <c r="J136" s="135">
        <v>290355</v>
      </c>
      <c r="K136" s="142">
        <f>+ROUND(J136*I136,0)</f>
        <v>580710</v>
      </c>
      <c r="L136" s="10"/>
    </row>
    <row r="137" spans="1:13" s="5" customFormat="1" ht="30" customHeight="1">
      <c r="B137" s="9"/>
      <c r="C137" s="132">
        <v>89</v>
      </c>
      <c r="D137" s="143" t="s">
        <v>308</v>
      </c>
      <c r="E137" s="143"/>
      <c r="F137" s="143"/>
      <c r="G137" s="150" t="s">
        <v>301</v>
      </c>
      <c r="H137" s="143" t="s">
        <v>133</v>
      </c>
      <c r="I137" s="224">
        <v>12.5</v>
      </c>
      <c r="J137" s="135">
        <v>15308</v>
      </c>
      <c r="K137" s="142">
        <f t="shared" ref="K137:K138" si="15">+ROUND(J137*I137,0)</f>
        <v>191350</v>
      </c>
      <c r="L137" s="10"/>
    </row>
    <row r="138" spans="1:13" s="5" customFormat="1" ht="30" customHeight="1">
      <c r="B138" s="9"/>
      <c r="C138" s="132">
        <v>90</v>
      </c>
      <c r="D138" s="143" t="s">
        <v>309</v>
      </c>
      <c r="E138" s="143"/>
      <c r="F138" s="143"/>
      <c r="G138" s="150" t="s">
        <v>302</v>
      </c>
      <c r="H138" s="143" t="s">
        <v>166</v>
      </c>
      <c r="I138" s="224">
        <v>1</v>
      </c>
      <c r="J138" s="135">
        <v>757095</v>
      </c>
      <c r="K138" s="142">
        <f t="shared" si="15"/>
        <v>757095</v>
      </c>
      <c r="L138" s="10"/>
    </row>
    <row r="139" spans="1:13" ht="30" customHeight="1" thickBot="1">
      <c r="A139" s="5"/>
      <c r="B139" s="9"/>
      <c r="C139" s="231" t="s">
        <v>14</v>
      </c>
      <c r="D139" s="152"/>
      <c r="E139" s="152"/>
      <c r="F139" s="152"/>
      <c r="G139" s="153"/>
      <c r="H139" s="152"/>
      <c r="I139" s="224"/>
      <c r="J139" s="154"/>
      <c r="K139" s="155">
        <f>+K128+K77</f>
        <v>247782649</v>
      </c>
      <c r="L139" s="10"/>
      <c r="M139" s="5"/>
    </row>
    <row r="140" spans="1:13" ht="30" customHeight="1" thickBot="1">
      <c r="A140" s="5"/>
      <c r="B140" s="9"/>
      <c r="C140" s="221" t="s">
        <v>310</v>
      </c>
      <c r="D140" s="130"/>
      <c r="E140" s="130"/>
      <c r="F140" s="130"/>
      <c r="G140" s="130" t="s">
        <v>311</v>
      </c>
      <c r="H140" s="130"/>
      <c r="I140" s="222"/>
      <c r="J140" s="130"/>
      <c r="K140" s="131"/>
      <c r="L140" s="10"/>
      <c r="M140" s="5"/>
    </row>
    <row r="141" spans="1:13" ht="30" customHeight="1" thickBot="1">
      <c r="A141" s="5"/>
      <c r="B141" s="9"/>
      <c r="C141" s="239" t="s">
        <v>312</v>
      </c>
      <c r="D141" s="240"/>
      <c r="E141" s="240"/>
      <c r="F141" s="240"/>
      <c r="G141" s="240" t="s">
        <v>313</v>
      </c>
      <c r="H141" s="240"/>
      <c r="I141" s="241"/>
      <c r="J141" s="240"/>
      <c r="K141" s="242">
        <f>+SUM(K142:K150)</f>
        <v>23757492</v>
      </c>
      <c r="L141" s="10"/>
      <c r="M141" s="5"/>
    </row>
    <row r="142" spans="1:13" ht="49.2" customHeight="1">
      <c r="A142" s="5"/>
      <c r="B142" s="9"/>
      <c r="C142" s="132">
        <v>91</v>
      </c>
      <c r="D142" s="133" t="s">
        <v>323</v>
      </c>
      <c r="E142" s="133"/>
      <c r="F142" s="133"/>
      <c r="G142" s="134" t="s">
        <v>314</v>
      </c>
      <c r="H142" s="133" t="s">
        <v>166</v>
      </c>
      <c r="I142" s="224">
        <v>3</v>
      </c>
      <c r="J142" s="135">
        <v>1981186</v>
      </c>
      <c r="K142" s="142">
        <f>+ROUND(J142*I142,0)</f>
        <v>5943558</v>
      </c>
      <c r="L142" s="10"/>
      <c r="M142" s="5"/>
    </row>
    <row r="143" spans="1:13" ht="30" customHeight="1">
      <c r="A143" s="5"/>
      <c r="B143" s="9"/>
      <c r="C143" s="132">
        <v>92</v>
      </c>
      <c r="D143" s="133" t="s">
        <v>324</v>
      </c>
      <c r="E143" s="133"/>
      <c r="F143" s="133"/>
      <c r="G143" s="141" t="s">
        <v>315</v>
      </c>
      <c r="H143" s="133" t="s">
        <v>166</v>
      </c>
      <c r="I143" s="224">
        <v>19</v>
      </c>
      <c r="J143" s="135">
        <v>305367</v>
      </c>
      <c r="K143" s="142">
        <f t="shared" ref="K143:K150" si="16">+ROUND(J143*I143,0)</f>
        <v>5801973</v>
      </c>
      <c r="L143" s="10"/>
      <c r="M143" s="5"/>
    </row>
    <row r="144" spans="1:13" ht="30" customHeight="1">
      <c r="A144" s="5"/>
      <c r="B144" s="9"/>
      <c r="C144" s="132">
        <v>93</v>
      </c>
      <c r="D144" s="133" t="s">
        <v>325</v>
      </c>
      <c r="E144" s="133"/>
      <c r="F144" s="133"/>
      <c r="G144" s="141" t="s">
        <v>316</v>
      </c>
      <c r="H144" s="133" t="s">
        <v>166</v>
      </c>
      <c r="I144" s="224">
        <v>8</v>
      </c>
      <c r="J144" s="135">
        <v>158423</v>
      </c>
      <c r="K144" s="142">
        <f t="shared" si="16"/>
        <v>1267384</v>
      </c>
      <c r="L144" s="10"/>
      <c r="M144" s="5"/>
    </row>
    <row r="145" spans="1:13" ht="30" customHeight="1">
      <c r="A145" s="5"/>
      <c r="B145" s="9"/>
      <c r="C145" s="132">
        <v>94</v>
      </c>
      <c r="D145" s="133" t="s">
        <v>326</v>
      </c>
      <c r="E145" s="133"/>
      <c r="F145" s="133"/>
      <c r="G145" s="141" t="s">
        <v>317</v>
      </c>
      <c r="H145" s="133" t="s">
        <v>166</v>
      </c>
      <c r="I145" s="224">
        <v>10</v>
      </c>
      <c r="J145" s="135">
        <v>171408</v>
      </c>
      <c r="K145" s="142">
        <f t="shared" si="16"/>
        <v>1714080</v>
      </c>
      <c r="L145" s="10"/>
      <c r="M145" s="5"/>
    </row>
    <row r="146" spans="1:13" ht="30" customHeight="1">
      <c r="A146" s="5"/>
      <c r="B146" s="9"/>
      <c r="C146" s="132">
        <v>95</v>
      </c>
      <c r="D146" s="133" t="s">
        <v>327</v>
      </c>
      <c r="E146" s="133"/>
      <c r="F146" s="133"/>
      <c r="G146" s="141" t="s">
        <v>318</v>
      </c>
      <c r="H146" s="133" t="s">
        <v>166</v>
      </c>
      <c r="I146" s="224">
        <v>3</v>
      </c>
      <c r="J146" s="135">
        <v>323099</v>
      </c>
      <c r="K146" s="142">
        <f t="shared" si="16"/>
        <v>969297</v>
      </c>
      <c r="L146" s="10"/>
      <c r="M146" s="5"/>
    </row>
    <row r="147" spans="1:13" ht="30" customHeight="1">
      <c r="A147" s="5"/>
      <c r="B147" s="9"/>
      <c r="C147" s="132">
        <v>96</v>
      </c>
      <c r="D147" s="133" t="s">
        <v>328</v>
      </c>
      <c r="E147" s="133"/>
      <c r="F147" s="133"/>
      <c r="G147" s="141" t="s">
        <v>319</v>
      </c>
      <c r="H147" s="133" t="s">
        <v>166</v>
      </c>
      <c r="I147" s="224">
        <v>9</v>
      </c>
      <c r="J147" s="135">
        <v>262369</v>
      </c>
      <c r="K147" s="142">
        <f t="shared" si="16"/>
        <v>2361321</v>
      </c>
      <c r="L147" s="10"/>
      <c r="M147" s="5"/>
    </row>
    <row r="148" spans="1:13" ht="30" customHeight="1">
      <c r="A148" s="5"/>
      <c r="B148" s="9"/>
      <c r="C148" s="132">
        <v>97</v>
      </c>
      <c r="D148" s="133" t="s">
        <v>329</v>
      </c>
      <c r="E148" s="133"/>
      <c r="F148" s="133"/>
      <c r="G148" s="141" t="s">
        <v>320</v>
      </c>
      <c r="H148" s="133" t="s">
        <v>166</v>
      </c>
      <c r="I148" s="224">
        <v>3</v>
      </c>
      <c r="J148" s="135">
        <v>1375037</v>
      </c>
      <c r="K148" s="142">
        <f t="shared" si="16"/>
        <v>4125111</v>
      </c>
      <c r="L148" s="10"/>
      <c r="M148" s="5"/>
    </row>
    <row r="149" spans="1:13" ht="30" customHeight="1">
      <c r="A149" s="5"/>
      <c r="B149" s="9"/>
      <c r="C149" s="132">
        <v>98</v>
      </c>
      <c r="D149" s="133" t="s">
        <v>330</v>
      </c>
      <c r="E149" s="133"/>
      <c r="F149" s="133"/>
      <c r="G149" s="141" t="s">
        <v>321</v>
      </c>
      <c r="H149" s="133" t="s">
        <v>166</v>
      </c>
      <c r="I149" s="224">
        <v>10</v>
      </c>
      <c r="J149" s="135">
        <v>121172</v>
      </c>
      <c r="K149" s="142">
        <f t="shared" si="16"/>
        <v>1211720</v>
      </c>
      <c r="L149" s="10"/>
      <c r="M149" s="5"/>
    </row>
    <row r="150" spans="1:13" ht="30" customHeight="1" thickBot="1">
      <c r="A150" s="5"/>
      <c r="B150" s="9"/>
      <c r="C150" s="132">
        <v>99</v>
      </c>
      <c r="D150" s="133" t="s">
        <v>331</v>
      </c>
      <c r="E150" s="133"/>
      <c r="F150" s="133"/>
      <c r="G150" s="141" t="s">
        <v>322</v>
      </c>
      <c r="H150" s="133" t="s">
        <v>166</v>
      </c>
      <c r="I150" s="224">
        <v>2</v>
      </c>
      <c r="J150" s="135">
        <v>181524</v>
      </c>
      <c r="K150" s="142">
        <f t="shared" si="16"/>
        <v>363048</v>
      </c>
      <c r="L150" s="10"/>
      <c r="M150" s="5"/>
    </row>
    <row r="151" spans="1:13" ht="30" customHeight="1" thickBot="1">
      <c r="A151" s="5"/>
      <c r="B151" s="9"/>
      <c r="C151" s="239" t="s">
        <v>332</v>
      </c>
      <c r="D151" s="240"/>
      <c r="E151" s="240"/>
      <c r="F151" s="240"/>
      <c r="G151" s="240" t="s">
        <v>337</v>
      </c>
      <c r="H151" s="240"/>
      <c r="I151" s="241"/>
      <c r="J151" s="240"/>
      <c r="K151" s="242">
        <f>+SUM(K152:K153)</f>
        <v>9714708</v>
      </c>
      <c r="L151" s="10"/>
      <c r="M151" s="5"/>
    </row>
    <row r="152" spans="1:13" ht="30" customHeight="1">
      <c r="A152" s="5"/>
      <c r="B152" s="9"/>
      <c r="C152" s="132">
        <v>100</v>
      </c>
      <c r="D152" s="133" t="s">
        <v>333</v>
      </c>
      <c r="E152" s="133"/>
      <c r="F152" s="133"/>
      <c r="G152" s="141" t="s">
        <v>335</v>
      </c>
      <c r="H152" s="133" t="s">
        <v>166</v>
      </c>
      <c r="I152" s="224">
        <v>16</v>
      </c>
      <c r="J152" s="135">
        <v>476879</v>
      </c>
      <c r="K152" s="142">
        <f>+ROUND(J152*I152,0)</f>
        <v>7630064</v>
      </c>
      <c r="L152" s="10"/>
      <c r="M152" s="5"/>
    </row>
    <row r="153" spans="1:13" ht="30" customHeight="1" thickBot="1">
      <c r="A153" s="5"/>
      <c r="B153" s="9"/>
      <c r="C153" s="132">
        <v>101</v>
      </c>
      <c r="D153" s="133" t="s">
        <v>334</v>
      </c>
      <c r="E153" s="133"/>
      <c r="F153" s="133"/>
      <c r="G153" s="141" t="s">
        <v>336</v>
      </c>
      <c r="H153" s="133" t="s">
        <v>166</v>
      </c>
      <c r="I153" s="224">
        <v>4</v>
      </c>
      <c r="J153" s="135">
        <v>521161</v>
      </c>
      <c r="K153" s="142">
        <f t="shared" ref="K153" si="17">+ROUND(J153*I153,0)</f>
        <v>2084644</v>
      </c>
      <c r="L153" s="10"/>
      <c r="M153" s="5"/>
    </row>
    <row r="154" spans="1:13" ht="30" customHeight="1" thickBot="1">
      <c r="A154" s="5"/>
      <c r="B154" s="9"/>
      <c r="C154" s="239" t="s">
        <v>344</v>
      </c>
      <c r="D154" s="240"/>
      <c r="E154" s="240"/>
      <c r="F154" s="240"/>
      <c r="G154" s="240" t="s">
        <v>338</v>
      </c>
      <c r="H154" s="240"/>
      <c r="I154" s="241"/>
      <c r="J154" s="240"/>
      <c r="K154" s="242">
        <f>+SUM(K155:K159)</f>
        <v>16822151</v>
      </c>
      <c r="L154" s="10"/>
      <c r="M154" s="5"/>
    </row>
    <row r="155" spans="1:13" ht="49.2" customHeight="1">
      <c r="A155" s="5"/>
      <c r="B155" s="9"/>
      <c r="C155" s="132">
        <v>102</v>
      </c>
      <c r="D155" s="133" t="s">
        <v>345</v>
      </c>
      <c r="E155" s="133"/>
      <c r="F155" s="133"/>
      <c r="G155" s="134" t="s">
        <v>339</v>
      </c>
      <c r="H155" s="133" t="s">
        <v>166</v>
      </c>
      <c r="I155" s="224">
        <v>2</v>
      </c>
      <c r="J155" s="135">
        <v>120329</v>
      </c>
      <c r="K155" s="142">
        <f>+ROUND(J155*I155,0)</f>
        <v>240658</v>
      </c>
      <c r="L155" s="10"/>
      <c r="M155" s="5"/>
    </row>
    <row r="156" spans="1:13" ht="30" customHeight="1">
      <c r="A156" s="5"/>
      <c r="B156" s="9"/>
      <c r="C156" s="132">
        <v>103</v>
      </c>
      <c r="D156" s="133" t="s">
        <v>346</v>
      </c>
      <c r="E156" s="133"/>
      <c r="F156" s="133"/>
      <c r="G156" s="141" t="s">
        <v>340</v>
      </c>
      <c r="H156" s="133" t="s">
        <v>166</v>
      </c>
      <c r="I156" s="224">
        <v>14</v>
      </c>
      <c r="J156" s="135">
        <v>47940</v>
      </c>
      <c r="K156" s="142">
        <f t="shared" ref="K156:K159" si="18">+ROUND(J156*I156,0)</f>
        <v>671160</v>
      </c>
      <c r="L156" s="10"/>
      <c r="M156" s="5"/>
    </row>
    <row r="157" spans="1:13" ht="30" customHeight="1">
      <c r="A157" s="5"/>
      <c r="B157" s="9"/>
      <c r="C157" s="132">
        <v>104</v>
      </c>
      <c r="D157" s="133" t="s">
        <v>347</v>
      </c>
      <c r="E157" s="133"/>
      <c r="F157" s="133"/>
      <c r="G157" s="141" t="s">
        <v>341</v>
      </c>
      <c r="H157" s="133" t="s">
        <v>166</v>
      </c>
      <c r="I157" s="224">
        <v>1</v>
      </c>
      <c r="J157" s="135">
        <v>9804828</v>
      </c>
      <c r="K157" s="142">
        <f t="shared" si="18"/>
        <v>9804828</v>
      </c>
      <c r="L157" s="10"/>
      <c r="M157" s="5"/>
    </row>
    <row r="158" spans="1:13" ht="30" customHeight="1">
      <c r="A158" s="5"/>
      <c r="B158" s="9"/>
      <c r="C158" s="132">
        <v>105</v>
      </c>
      <c r="D158" s="133" t="s">
        <v>348</v>
      </c>
      <c r="E158" s="133"/>
      <c r="F158" s="133"/>
      <c r="G158" s="141" t="s">
        <v>342</v>
      </c>
      <c r="H158" s="133" t="s">
        <v>166</v>
      </c>
      <c r="I158" s="224">
        <v>3</v>
      </c>
      <c r="J158" s="135">
        <v>185462</v>
      </c>
      <c r="K158" s="142">
        <f t="shared" si="18"/>
        <v>556386</v>
      </c>
      <c r="L158" s="10"/>
      <c r="M158" s="5"/>
    </row>
    <row r="159" spans="1:13" ht="30" customHeight="1" thickBot="1">
      <c r="A159" s="5"/>
      <c r="B159" s="9"/>
      <c r="C159" s="132">
        <v>106</v>
      </c>
      <c r="D159" s="133" t="s">
        <v>349</v>
      </c>
      <c r="E159" s="133"/>
      <c r="F159" s="133"/>
      <c r="G159" s="141" t="s">
        <v>343</v>
      </c>
      <c r="H159" s="133" t="s">
        <v>166</v>
      </c>
      <c r="I159" s="224">
        <v>1</v>
      </c>
      <c r="J159" s="135">
        <v>5549119</v>
      </c>
      <c r="K159" s="142">
        <f t="shared" si="18"/>
        <v>5549119</v>
      </c>
      <c r="L159" s="10"/>
      <c r="M159" s="5"/>
    </row>
    <row r="160" spans="1:13" ht="30" customHeight="1" thickBot="1">
      <c r="A160" s="5"/>
      <c r="B160" s="9"/>
      <c r="C160" s="239" t="s">
        <v>355</v>
      </c>
      <c r="D160" s="240"/>
      <c r="E160" s="240"/>
      <c r="F160" s="240"/>
      <c r="G160" s="240" t="s">
        <v>361</v>
      </c>
      <c r="H160" s="240"/>
      <c r="I160" s="241"/>
      <c r="J160" s="240"/>
      <c r="K160" s="242">
        <f>+SUM(K161:K165)</f>
        <v>15340298</v>
      </c>
      <c r="L160" s="10"/>
      <c r="M160" s="5"/>
    </row>
    <row r="161" spans="1:13" ht="49.2" customHeight="1">
      <c r="A161" s="5"/>
      <c r="B161" s="9"/>
      <c r="C161" s="132">
        <v>107</v>
      </c>
      <c r="D161" s="133" t="s">
        <v>350</v>
      </c>
      <c r="E161" s="133"/>
      <c r="F161" s="133"/>
      <c r="G161" s="134" t="s">
        <v>356</v>
      </c>
      <c r="H161" s="133" t="s">
        <v>133</v>
      </c>
      <c r="I161" s="224">
        <v>10</v>
      </c>
      <c r="J161" s="135">
        <v>56662</v>
      </c>
      <c r="K161" s="142">
        <f>+ROUND(J161*I161,0)</f>
        <v>566620</v>
      </c>
      <c r="L161" s="10"/>
      <c r="M161" s="5"/>
    </row>
    <row r="162" spans="1:13" ht="30" customHeight="1">
      <c r="A162" s="5"/>
      <c r="B162" s="9"/>
      <c r="C162" s="132">
        <v>108</v>
      </c>
      <c r="D162" s="133" t="s">
        <v>351</v>
      </c>
      <c r="E162" s="133"/>
      <c r="F162" s="133"/>
      <c r="G162" s="141" t="s">
        <v>357</v>
      </c>
      <c r="H162" s="133" t="s">
        <v>133</v>
      </c>
      <c r="I162" s="224">
        <v>6</v>
      </c>
      <c r="J162" s="135">
        <v>108137</v>
      </c>
      <c r="K162" s="142">
        <f t="shared" ref="K162:K165" si="19">+ROUND(J162*I162,0)</f>
        <v>648822</v>
      </c>
      <c r="L162" s="10"/>
      <c r="M162" s="5"/>
    </row>
    <row r="163" spans="1:13" ht="30" customHeight="1">
      <c r="A163" s="5"/>
      <c r="B163" s="9"/>
      <c r="C163" s="132">
        <v>109</v>
      </c>
      <c r="D163" s="133" t="s">
        <v>352</v>
      </c>
      <c r="E163" s="133"/>
      <c r="F163" s="133"/>
      <c r="G163" s="141" t="s">
        <v>358</v>
      </c>
      <c r="H163" s="133" t="s">
        <v>133</v>
      </c>
      <c r="I163" s="224">
        <v>160</v>
      </c>
      <c r="J163" s="135">
        <v>20072</v>
      </c>
      <c r="K163" s="142">
        <f t="shared" si="19"/>
        <v>3211520</v>
      </c>
      <c r="L163" s="10"/>
      <c r="M163" s="5"/>
    </row>
    <row r="164" spans="1:13" ht="30" customHeight="1">
      <c r="A164" s="5"/>
      <c r="B164" s="9"/>
      <c r="C164" s="132">
        <v>110</v>
      </c>
      <c r="D164" s="133" t="s">
        <v>353</v>
      </c>
      <c r="E164" s="133"/>
      <c r="F164" s="133"/>
      <c r="G164" s="141" t="s">
        <v>359</v>
      </c>
      <c r="H164" s="133" t="s">
        <v>166</v>
      </c>
      <c r="I164" s="224">
        <v>8</v>
      </c>
      <c r="J164" s="135">
        <v>725717</v>
      </c>
      <c r="K164" s="142">
        <f t="shared" si="19"/>
        <v>5805736</v>
      </c>
      <c r="L164" s="10"/>
      <c r="M164" s="5"/>
    </row>
    <row r="165" spans="1:13" ht="30" customHeight="1">
      <c r="A165" s="5"/>
      <c r="B165" s="9"/>
      <c r="C165" s="132">
        <v>111</v>
      </c>
      <c r="D165" s="133" t="s">
        <v>354</v>
      </c>
      <c r="E165" s="133"/>
      <c r="F165" s="133"/>
      <c r="G165" s="141" t="s">
        <v>360</v>
      </c>
      <c r="H165" s="133" t="s">
        <v>133</v>
      </c>
      <c r="I165" s="224">
        <v>100</v>
      </c>
      <c r="J165" s="135">
        <v>51076</v>
      </c>
      <c r="K165" s="142">
        <f t="shared" si="19"/>
        <v>5107600</v>
      </c>
      <c r="L165" s="10"/>
      <c r="M165" s="5"/>
    </row>
    <row r="166" spans="1:13" ht="30" customHeight="1" thickBot="1">
      <c r="A166" s="5"/>
      <c r="B166" s="9"/>
      <c r="C166" s="230" t="s">
        <v>14</v>
      </c>
      <c r="D166" s="156"/>
      <c r="E166" s="156"/>
      <c r="F166" s="156"/>
      <c r="G166" s="157"/>
      <c r="H166" s="158"/>
      <c r="I166" s="224"/>
      <c r="J166" s="139"/>
      <c r="K166" s="140">
        <f>+K154+K151+K141+K160</f>
        <v>65634649</v>
      </c>
      <c r="L166" s="10"/>
      <c r="M166" s="5"/>
    </row>
    <row r="167" spans="1:13" ht="30" customHeight="1" thickBot="1">
      <c r="A167" s="5"/>
      <c r="B167" s="9"/>
      <c r="C167" s="221" t="s">
        <v>362</v>
      </c>
      <c r="D167" s="130"/>
      <c r="E167" s="130"/>
      <c r="F167" s="130"/>
      <c r="G167" s="130" t="s">
        <v>366</v>
      </c>
      <c r="H167" s="130"/>
      <c r="I167" s="222"/>
      <c r="J167" s="130"/>
      <c r="K167" s="131"/>
      <c r="L167" s="10"/>
      <c r="M167" s="5"/>
    </row>
    <row r="168" spans="1:13" ht="30" customHeight="1" thickBot="1">
      <c r="A168" s="5"/>
      <c r="B168" s="9"/>
      <c r="C168" s="239" t="s">
        <v>363</v>
      </c>
      <c r="D168" s="240"/>
      <c r="E168" s="240"/>
      <c r="F168" s="240"/>
      <c r="G168" s="240" t="s">
        <v>365</v>
      </c>
      <c r="H168" s="240"/>
      <c r="I168" s="241"/>
      <c r="J168" s="240"/>
      <c r="K168" s="242">
        <f>+SUM(K169:K169)</f>
        <v>1391359</v>
      </c>
      <c r="L168" s="10"/>
      <c r="M168" s="5"/>
    </row>
    <row r="169" spans="1:13" ht="36.6" customHeight="1" thickBot="1">
      <c r="A169" s="5"/>
      <c r="B169" s="9"/>
      <c r="C169" s="132">
        <v>112</v>
      </c>
      <c r="D169" s="133" t="s">
        <v>364</v>
      </c>
      <c r="E169" s="133"/>
      <c r="F169" s="133"/>
      <c r="G169" s="134" t="s">
        <v>103</v>
      </c>
      <c r="H169" s="133" t="s">
        <v>106</v>
      </c>
      <c r="I169" s="224">
        <v>19.425600329384881</v>
      </c>
      <c r="J169" s="135">
        <v>71625</v>
      </c>
      <c r="K169" s="142">
        <f>+ROUND(J169*I169,0)</f>
        <v>1391359</v>
      </c>
      <c r="L169" s="10"/>
      <c r="M169" s="5"/>
    </row>
    <row r="170" spans="1:13" ht="30" customHeight="1" thickBot="1">
      <c r="A170" s="5"/>
      <c r="B170" s="9"/>
      <c r="C170" s="239" t="s">
        <v>367</v>
      </c>
      <c r="D170" s="240"/>
      <c r="E170" s="240"/>
      <c r="F170" s="240"/>
      <c r="G170" s="240" t="s">
        <v>370</v>
      </c>
      <c r="H170" s="240"/>
      <c r="I170" s="241"/>
      <c r="J170" s="240"/>
      <c r="K170" s="242">
        <f>+SUM(K171:K171)</f>
        <v>6755427</v>
      </c>
      <c r="L170" s="10"/>
      <c r="M170" s="5"/>
    </row>
    <row r="171" spans="1:13" ht="30" customHeight="1" thickBot="1">
      <c r="A171" s="5"/>
      <c r="B171" s="9"/>
      <c r="C171" s="132">
        <v>113</v>
      </c>
      <c r="D171" s="133" t="s">
        <v>368</v>
      </c>
      <c r="E171" s="133"/>
      <c r="F171" s="133"/>
      <c r="G171" s="141" t="s">
        <v>369</v>
      </c>
      <c r="H171" s="133" t="s">
        <v>166</v>
      </c>
      <c r="I171" s="224">
        <v>1</v>
      </c>
      <c r="J171" s="135">
        <v>6755427</v>
      </c>
      <c r="K171" s="142">
        <f>+ROUND(J171*I171,0)</f>
        <v>6755427</v>
      </c>
      <c r="L171" s="10"/>
      <c r="M171" s="5"/>
    </row>
    <row r="172" spans="1:13" ht="30" customHeight="1" thickBot="1">
      <c r="A172" s="5"/>
      <c r="B172" s="9"/>
      <c r="C172" s="239" t="s">
        <v>371</v>
      </c>
      <c r="D172" s="240"/>
      <c r="E172" s="240"/>
      <c r="F172" s="240"/>
      <c r="G172" s="240" t="s">
        <v>338</v>
      </c>
      <c r="H172" s="240"/>
      <c r="I172" s="241"/>
      <c r="J172" s="240"/>
      <c r="K172" s="242">
        <f>+SUM(K173:K178)</f>
        <v>6037391</v>
      </c>
      <c r="L172" s="10"/>
      <c r="M172" s="5"/>
    </row>
    <row r="173" spans="1:13" ht="36.6" customHeight="1">
      <c r="A173" s="5"/>
      <c r="B173" s="9"/>
      <c r="C173" s="132">
        <v>114</v>
      </c>
      <c r="D173" s="133" t="s">
        <v>372</v>
      </c>
      <c r="E173" s="133"/>
      <c r="F173" s="133"/>
      <c r="G173" s="134" t="s">
        <v>382</v>
      </c>
      <c r="H173" s="133" t="s">
        <v>106</v>
      </c>
      <c r="I173" s="224">
        <v>3.5342917352885173</v>
      </c>
      <c r="J173" s="135">
        <v>224056</v>
      </c>
      <c r="K173" s="142">
        <f>+ROUND(J173*I173,0)</f>
        <v>791879</v>
      </c>
      <c r="L173" s="10"/>
      <c r="M173" s="5"/>
    </row>
    <row r="174" spans="1:13" ht="30" customHeight="1">
      <c r="A174" s="5"/>
      <c r="B174" s="9"/>
      <c r="C174" s="132">
        <v>115</v>
      </c>
      <c r="D174" s="133" t="s">
        <v>373</v>
      </c>
      <c r="E174" s="133"/>
      <c r="F174" s="133"/>
      <c r="G174" s="141" t="s">
        <v>378</v>
      </c>
      <c r="H174" s="133" t="s">
        <v>106</v>
      </c>
      <c r="I174" s="224">
        <v>3.5342917352885173</v>
      </c>
      <c r="J174" s="135">
        <v>278201</v>
      </c>
      <c r="K174" s="142">
        <f t="shared" ref="K174:K178" si="20">+ROUND(J174*I174,0)</f>
        <v>983243</v>
      </c>
      <c r="L174" s="10"/>
      <c r="M174" s="5"/>
    </row>
    <row r="175" spans="1:13" ht="30" customHeight="1">
      <c r="A175" s="5"/>
      <c r="B175" s="9"/>
      <c r="C175" s="132">
        <v>116</v>
      </c>
      <c r="D175" s="133" t="s">
        <v>374</v>
      </c>
      <c r="E175" s="133"/>
      <c r="F175" s="133"/>
      <c r="G175" s="141" t="s">
        <v>379</v>
      </c>
      <c r="H175" s="133" t="s">
        <v>106</v>
      </c>
      <c r="I175" s="224">
        <v>3.5342917352885173</v>
      </c>
      <c r="J175" s="135">
        <v>278201</v>
      </c>
      <c r="K175" s="142">
        <f t="shared" si="20"/>
        <v>983243</v>
      </c>
      <c r="L175" s="10"/>
      <c r="M175" s="5"/>
    </row>
    <row r="176" spans="1:13" ht="30" customHeight="1">
      <c r="A176" s="5"/>
      <c r="B176" s="9"/>
      <c r="C176" s="132">
        <v>117</v>
      </c>
      <c r="D176" s="133" t="s">
        <v>375</v>
      </c>
      <c r="E176" s="133"/>
      <c r="F176" s="133"/>
      <c r="G176" s="141" t="s">
        <v>380</v>
      </c>
      <c r="H176" s="133" t="s">
        <v>106</v>
      </c>
      <c r="I176" s="224">
        <v>1.05</v>
      </c>
      <c r="J176" s="135">
        <v>129277</v>
      </c>
      <c r="K176" s="142">
        <f t="shared" si="20"/>
        <v>135741</v>
      </c>
      <c r="L176" s="10"/>
      <c r="M176" s="5"/>
    </row>
    <row r="177" spans="1:13" ht="30" customHeight="1">
      <c r="A177" s="5"/>
      <c r="B177" s="9"/>
      <c r="C177" s="132">
        <v>118</v>
      </c>
      <c r="D177" s="133" t="s">
        <v>376</v>
      </c>
      <c r="E177" s="133"/>
      <c r="F177" s="133"/>
      <c r="G177" s="141" t="s">
        <v>381</v>
      </c>
      <c r="H177" s="133" t="s">
        <v>97</v>
      </c>
      <c r="I177" s="224">
        <v>19.792033717615698</v>
      </c>
      <c r="J177" s="135">
        <v>95713</v>
      </c>
      <c r="K177" s="142">
        <f t="shared" si="20"/>
        <v>1894355</v>
      </c>
      <c r="L177" s="10"/>
      <c r="M177" s="5"/>
    </row>
    <row r="178" spans="1:13" ht="30" customHeight="1">
      <c r="A178" s="5"/>
      <c r="B178" s="9"/>
      <c r="C178" s="132">
        <v>119</v>
      </c>
      <c r="D178" s="133" t="s">
        <v>377</v>
      </c>
      <c r="E178" s="133"/>
      <c r="F178" s="133"/>
      <c r="G178" s="141" t="s">
        <v>194</v>
      </c>
      <c r="H178" s="133" t="s">
        <v>133</v>
      </c>
      <c r="I178" s="224">
        <v>18</v>
      </c>
      <c r="J178" s="135">
        <v>69385</v>
      </c>
      <c r="K178" s="142">
        <f t="shared" si="20"/>
        <v>1248930</v>
      </c>
      <c r="L178" s="10"/>
      <c r="M178" s="5"/>
    </row>
    <row r="179" spans="1:13" ht="30" customHeight="1" thickBot="1">
      <c r="A179" s="5"/>
      <c r="B179" s="9"/>
      <c r="C179" s="230" t="s">
        <v>14</v>
      </c>
      <c r="D179" s="156"/>
      <c r="E179" s="156"/>
      <c r="F179" s="156"/>
      <c r="G179" s="159"/>
      <c r="H179" s="158"/>
      <c r="I179" s="224"/>
      <c r="J179" s="139"/>
      <c r="K179" s="140">
        <f>+K172+K168+K170</f>
        <v>14184177</v>
      </c>
      <c r="L179" s="10"/>
      <c r="M179" s="5"/>
    </row>
    <row r="180" spans="1:13" ht="30" customHeight="1" thickBot="1">
      <c r="A180" s="5"/>
      <c r="B180" s="9"/>
      <c r="C180" s="221" t="s">
        <v>383</v>
      </c>
      <c r="D180" s="130"/>
      <c r="E180" s="130"/>
      <c r="F180" s="130"/>
      <c r="G180" s="130" t="s">
        <v>394</v>
      </c>
      <c r="H180" s="130"/>
      <c r="I180" s="222"/>
      <c r="J180" s="130"/>
      <c r="K180" s="131"/>
      <c r="L180" s="10"/>
      <c r="M180" s="5"/>
    </row>
    <row r="181" spans="1:13" ht="30" customHeight="1" thickBot="1">
      <c r="A181" s="5"/>
      <c r="B181" s="9"/>
      <c r="C181" s="239" t="s">
        <v>384</v>
      </c>
      <c r="D181" s="240"/>
      <c r="E181" s="240"/>
      <c r="F181" s="240"/>
      <c r="G181" s="240" t="s">
        <v>392</v>
      </c>
      <c r="H181" s="240"/>
      <c r="I181" s="241"/>
      <c r="J181" s="240"/>
      <c r="K181" s="242">
        <f>+SUM(K182:K182)</f>
        <v>8168041</v>
      </c>
      <c r="L181" s="10"/>
      <c r="M181" s="5"/>
    </row>
    <row r="182" spans="1:13" ht="36.6" customHeight="1" thickBot="1">
      <c r="A182" s="5"/>
      <c r="B182" s="9"/>
      <c r="C182" s="132">
        <v>120</v>
      </c>
      <c r="D182" s="133" t="s">
        <v>386</v>
      </c>
      <c r="E182" s="133"/>
      <c r="F182" s="133"/>
      <c r="G182" s="134" t="s">
        <v>388</v>
      </c>
      <c r="H182" s="133" t="s">
        <v>97</v>
      </c>
      <c r="I182" s="224">
        <v>57.102000000000004</v>
      </c>
      <c r="J182" s="135">
        <v>143043</v>
      </c>
      <c r="K182" s="142">
        <f>+ROUND(J182*I182,0)</f>
        <v>8168041</v>
      </c>
      <c r="L182" s="10"/>
      <c r="M182" s="5"/>
    </row>
    <row r="183" spans="1:13" ht="30" customHeight="1" thickBot="1">
      <c r="A183" s="5"/>
      <c r="B183" s="9"/>
      <c r="C183" s="239" t="s">
        <v>385</v>
      </c>
      <c r="D183" s="240"/>
      <c r="E183" s="240"/>
      <c r="F183" s="240"/>
      <c r="G183" s="240" t="s">
        <v>393</v>
      </c>
      <c r="H183" s="240"/>
      <c r="I183" s="241"/>
      <c r="J183" s="240"/>
      <c r="K183" s="242">
        <f>+SUM(K184:K185)</f>
        <v>25582418</v>
      </c>
      <c r="L183" s="10"/>
      <c r="M183" s="5"/>
    </row>
    <row r="184" spans="1:13" ht="30" customHeight="1">
      <c r="A184" s="5"/>
      <c r="B184" s="9"/>
      <c r="C184" s="132">
        <v>121</v>
      </c>
      <c r="D184" s="133" t="s">
        <v>387</v>
      </c>
      <c r="E184" s="133"/>
      <c r="F184" s="133"/>
      <c r="G184" s="134" t="s">
        <v>390</v>
      </c>
      <c r="H184" s="133" t="s">
        <v>106</v>
      </c>
      <c r="I184" s="224">
        <v>3.840193761928417</v>
      </c>
      <c r="J184" s="135">
        <v>996069</v>
      </c>
      <c r="K184" s="142">
        <f>+ROUND(J184*I184,0)</f>
        <v>3825098</v>
      </c>
      <c r="L184" s="10"/>
      <c r="M184" s="5"/>
    </row>
    <row r="185" spans="1:13" ht="55.8" customHeight="1">
      <c r="A185" s="5"/>
      <c r="B185" s="9"/>
      <c r="C185" s="132">
        <v>122</v>
      </c>
      <c r="D185" s="133" t="s">
        <v>389</v>
      </c>
      <c r="E185" s="133"/>
      <c r="F185" s="133"/>
      <c r="G185" s="134" t="s">
        <v>391</v>
      </c>
      <c r="H185" s="133" t="s">
        <v>133</v>
      </c>
      <c r="I185" s="224">
        <v>24</v>
      </c>
      <c r="J185" s="135">
        <v>906555</v>
      </c>
      <c r="K185" s="142">
        <f>+ROUND(J185*I185,0)</f>
        <v>21757320</v>
      </c>
      <c r="L185" s="10"/>
      <c r="M185" s="5"/>
    </row>
    <row r="186" spans="1:13" ht="30" customHeight="1" thickBot="1">
      <c r="A186" s="5"/>
      <c r="B186" s="9"/>
      <c r="C186" s="230" t="s">
        <v>14</v>
      </c>
      <c r="D186" s="156"/>
      <c r="E186" s="156"/>
      <c r="F186" s="156"/>
      <c r="G186" s="159"/>
      <c r="H186" s="158"/>
      <c r="I186" s="224"/>
      <c r="J186" s="139"/>
      <c r="K186" s="140">
        <f>+K183+K181</f>
        <v>33750459</v>
      </c>
      <c r="L186" s="10"/>
      <c r="M186" s="5"/>
    </row>
    <row r="187" spans="1:13" s="3" customFormat="1" ht="30" customHeight="1" thickBot="1">
      <c r="A187" s="11"/>
      <c r="B187" s="12"/>
      <c r="C187" s="355" t="s">
        <v>15</v>
      </c>
      <c r="D187" s="356"/>
      <c r="E187" s="356"/>
      <c r="F187" s="356"/>
      <c r="G187" s="356"/>
      <c r="H187" s="356"/>
      <c r="I187" s="356"/>
      <c r="J187" s="357"/>
      <c r="K187" s="160">
        <f>+K186+K139+K166+K179+K75+K16</f>
        <v>565388931</v>
      </c>
      <c r="L187" s="13"/>
      <c r="M187" s="11"/>
    </row>
    <row r="188" spans="1:13" s="3" customFormat="1" ht="15.6">
      <c r="A188" s="11"/>
      <c r="B188" s="12"/>
      <c r="C188" s="225"/>
      <c r="D188" s="161"/>
      <c r="E188" s="161"/>
      <c r="F188" s="161"/>
      <c r="G188" s="161"/>
      <c r="H188" s="161"/>
      <c r="I188" s="225"/>
      <c r="J188" s="161"/>
      <c r="K188" s="162"/>
      <c r="L188" s="13"/>
      <c r="M188" s="11"/>
    </row>
    <row r="189" spans="1:13" s="3" customFormat="1" ht="30" customHeight="1">
      <c r="A189" s="11"/>
      <c r="B189" s="12"/>
      <c r="C189" s="164"/>
      <c r="D189" s="172"/>
      <c r="E189" s="172"/>
      <c r="F189" s="172"/>
      <c r="G189" s="176" t="s">
        <v>16</v>
      </c>
      <c r="H189" s="173"/>
      <c r="I189" s="226"/>
      <c r="J189" s="175"/>
      <c r="K189" s="177">
        <f>+K187</f>
        <v>565388931</v>
      </c>
      <c r="L189" s="13"/>
      <c r="M189" s="11"/>
    </row>
    <row r="190" spans="1:13" s="3" customFormat="1" ht="30" customHeight="1" thickBot="1">
      <c r="A190" s="11"/>
      <c r="B190" s="12"/>
      <c r="C190" s="164"/>
      <c r="D190" s="164"/>
      <c r="E190" s="163"/>
      <c r="F190" s="163"/>
      <c r="G190" s="326" t="s">
        <v>395</v>
      </c>
      <c r="H190" s="327"/>
      <c r="I190" s="327"/>
      <c r="J190" s="328"/>
      <c r="K190" s="171">
        <v>8698291</v>
      </c>
      <c r="L190" s="13"/>
      <c r="M190" s="11"/>
    </row>
    <row r="191" spans="1:13" s="3" customFormat="1" ht="30" customHeight="1" thickBot="1">
      <c r="A191" s="11"/>
      <c r="B191" s="12"/>
      <c r="C191" s="164"/>
      <c r="D191" s="164"/>
      <c r="E191" s="163"/>
      <c r="F191" s="163"/>
      <c r="G191" s="180" t="s">
        <v>17</v>
      </c>
      <c r="H191" s="181"/>
      <c r="I191" s="227"/>
      <c r="J191" s="183"/>
      <c r="K191" s="160">
        <f>+K190+K189</f>
        <v>574087222</v>
      </c>
      <c r="L191" s="13"/>
      <c r="M191" s="11"/>
    </row>
    <row r="192" spans="1:13" s="3" customFormat="1" ht="16.2" thickBot="1">
      <c r="A192" s="11"/>
      <c r="B192" s="12"/>
      <c r="C192" s="164"/>
      <c r="D192" s="164"/>
      <c r="E192" s="164"/>
      <c r="F192" s="164"/>
      <c r="G192" s="163"/>
      <c r="H192" s="163"/>
      <c r="I192" s="228"/>
      <c r="J192" s="185"/>
      <c r="K192" s="186"/>
      <c r="L192" s="13"/>
      <c r="M192" s="11"/>
    </row>
    <row r="193" spans="1:13" s="3" customFormat="1" ht="15.6">
      <c r="A193" s="11"/>
      <c r="B193" s="12"/>
      <c r="C193" s="232"/>
      <c r="D193" s="331"/>
      <c r="E193" s="331"/>
      <c r="F193" s="331"/>
      <c r="G193" s="331"/>
      <c r="H193" s="331"/>
      <c r="I193" s="331"/>
      <c r="J193" s="331"/>
      <c r="K193" s="332"/>
      <c r="L193" s="14"/>
      <c r="M193" s="11"/>
    </row>
    <row r="194" spans="1:13" s="3" customFormat="1" ht="46.5" customHeight="1">
      <c r="A194" s="11"/>
      <c r="B194" s="12"/>
      <c r="C194" s="319" t="s">
        <v>31</v>
      </c>
      <c r="D194" s="320"/>
      <c r="E194" s="320"/>
      <c r="F194" s="320"/>
      <c r="G194" s="320"/>
      <c r="H194" s="325" t="s">
        <v>7</v>
      </c>
      <c r="I194" s="325"/>
      <c r="J194" s="325"/>
      <c r="K194" s="187" t="s">
        <v>18</v>
      </c>
      <c r="L194" s="15"/>
      <c r="M194" s="11"/>
    </row>
    <row r="195" spans="1:13" s="3" customFormat="1" ht="32.25" customHeight="1">
      <c r="A195" s="11"/>
      <c r="B195" s="12"/>
      <c r="C195" s="319" t="s">
        <v>32</v>
      </c>
      <c r="D195" s="320"/>
      <c r="E195" s="320"/>
      <c r="F195" s="320"/>
      <c r="G195" s="320"/>
      <c r="H195" s="324" t="s">
        <v>19</v>
      </c>
      <c r="I195" s="324"/>
      <c r="J195" s="188" t="s">
        <v>20</v>
      </c>
      <c r="K195" s="189">
        <v>0.24</v>
      </c>
      <c r="L195" s="200"/>
      <c r="M195" s="11"/>
    </row>
    <row r="196" spans="1:13" s="3" customFormat="1" ht="30" customHeight="1">
      <c r="A196" s="11"/>
      <c r="B196" s="12"/>
      <c r="C196" s="319" t="s">
        <v>34</v>
      </c>
      <c r="D196" s="320"/>
      <c r="E196" s="320"/>
      <c r="F196" s="320"/>
      <c r="G196" s="320"/>
      <c r="H196" s="321" t="s">
        <v>21</v>
      </c>
      <c r="I196" s="322"/>
      <c r="J196" s="188" t="s">
        <v>22</v>
      </c>
      <c r="K196" s="189">
        <v>0.01</v>
      </c>
      <c r="L196" s="15"/>
      <c r="M196" s="11"/>
    </row>
    <row r="197" spans="1:13" s="4" customFormat="1" ht="58.5" customHeight="1">
      <c r="A197" s="11"/>
      <c r="B197" s="12"/>
      <c r="C197" s="233"/>
      <c r="D197" s="196"/>
      <c r="E197" s="196"/>
      <c r="F197" s="196"/>
      <c r="G197" s="197"/>
      <c r="H197" s="323" t="s">
        <v>23</v>
      </c>
      <c r="I197" s="324"/>
      <c r="J197" s="188" t="s">
        <v>24</v>
      </c>
      <c r="K197" s="189">
        <v>0.05</v>
      </c>
      <c r="L197" s="13"/>
      <c r="M197" s="11"/>
    </row>
    <row r="198" spans="1:13" ht="57.75" customHeight="1">
      <c r="A198" s="5"/>
      <c r="B198" s="9"/>
      <c r="C198" s="234"/>
      <c r="D198" s="198"/>
      <c r="E198" s="198"/>
      <c r="F198" s="198"/>
      <c r="G198" s="199"/>
      <c r="H198" s="324" t="s">
        <v>25</v>
      </c>
      <c r="I198" s="324"/>
      <c r="J198" s="188" t="s">
        <v>26</v>
      </c>
      <c r="K198" s="189">
        <v>0.3</v>
      </c>
      <c r="L198" s="10"/>
      <c r="M198" s="5"/>
    </row>
    <row r="199" spans="1:13" ht="16.2" thickBot="1">
      <c r="A199" s="5"/>
      <c r="B199" s="9"/>
      <c r="C199" s="234"/>
      <c r="D199" s="202"/>
      <c r="E199" s="202"/>
      <c r="F199" s="198"/>
      <c r="G199" s="203"/>
      <c r="H199" s="317"/>
      <c r="I199" s="317"/>
      <c r="J199" s="317"/>
      <c r="K199" s="318"/>
      <c r="L199" s="10"/>
      <c r="M199" s="5"/>
    </row>
    <row r="200" spans="1:13" ht="47.25" customHeight="1">
      <c r="A200" s="5"/>
      <c r="B200" s="9"/>
      <c r="C200" s="201"/>
      <c r="D200" s="191"/>
      <c r="E200" s="191"/>
      <c r="F200" s="201"/>
      <c r="G200" s="191"/>
      <c r="H200" s="201"/>
      <c r="I200" s="201"/>
      <c r="J200" s="201"/>
      <c r="K200" s="201"/>
      <c r="L200" s="10"/>
      <c r="M200" s="5"/>
    </row>
    <row r="201" spans="1:13" ht="47.25" customHeight="1">
      <c r="A201" s="5"/>
      <c r="B201" s="9"/>
      <c r="C201" s="191"/>
      <c r="D201" s="191"/>
      <c r="E201" s="191"/>
      <c r="F201" s="191"/>
      <c r="G201" s="316"/>
      <c r="H201" s="191"/>
      <c r="I201" s="191"/>
      <c r="J201" s="191"/>
      <c r="K201" s="191"/>
      <c r="L201" s="10"/>
      <c r="M201" s="5"/>
    </row>
    <row r="202" spans="1:13" ht="16.2" thickBot="1">
      <c r="A202" s="5"/>
      <c r="B202" s="214"/>
      <c r="C202" s="216"/>
      <c r="D202" s="215"/>
      <c r="E202" s="216"/>
      <c r="F202" s="215"/>
      <c r="G202" s="217"/>
      <c r="H202" s="215"/>
      <c r="I202" s="216"/>
      <c r="J202" s="215"/>
      <c r="K202" s="215"/>
      <c r="L202" s="218"/>
      <c r="M202" s="5"/>
    </row>
    <row r="203" spans="1:13" ht="16.2" thickTop="1">
      <c r="A203" s="5"/>
      <c r="B203" s="5"/>
      <c r="C203" s="6"/>
      <c r="D203" s="5"/>
      <c r="E203" s="6"/>
      <c r="F203" s="5"/>
      <c r="G203" s="5"/>
      <c r="H203" s="5"/>
      <c r="I203" s="6"/>
      <c r="J203" s="5"/>
      <c r="K203" s="5"/>
      <c r="L203" s="5"/>
      <c r="M203" s="5"/>
    </row>
    <row r="205" spans="1:13">
      <c r="H205" s="22"/>
    </row>
  </sheetData>
  <mergeCells count="26">
    <mergeCell ref="C3:F3"/>
    <mergeCell ref="D193:K193"/>
    <mergeCell ref="C5:K5"/>
    <mergeCell ref="C6:K6"/>
    <mergeCell ref="C7:K8"/>
    <mergeCell ref="C9:K9"/>
    <mergeCell ref="C10:K10"/>
    <mergeCell ref="C11:C12"/>
    <mergeCell ref="D11:D12"/>
    <mergeCell ref="E11:F11"/>
    <mergeCell ref="G11:G12"/>
    <mergeCell ref="H11:H12"/>
    <mergeCell ref="I11:I12"/>
    <mergeCell ref="J11:J12"/>
    <mergeCell ref="K11:K12"/>
    <mergeCell ref="C187:J187"/>
    <mergeCell ref="C194:G194"/>
    <mergeCell ref="H194:J194"/>
    <mergeCell ref="C195:G195"/>
    <mergeCell ref="H195:I195"/>
    <mergeCell ref="G190:J190"/>
    <mergeCell ref="H199:K199"/>
    <mergeCell ref="C196:G196"/>
    <mergeCell ref="H196:I196"/>
    <mergeCell ref="H197:I197"/>
    <mergeCell ref="H198:I198"/>
  </mergeCells>
  <phoneticPr fontId="7" type="noConversion"/>
  <pageMargins left="0.11811023622047245" right="0.11811023622047245" top="0.15748031496062992" bottom="0.15748031496062992" header="0.31496062992125984" footer="0.31496062992125984"/>
  <pageSetup paperSize="9" scale="42" orientation="portrait" verticalDpi="1200" r:id="rId1"/>
  <ignoredErrors>
    <ignoredError sqref="K26 K33 K36:K38 K40 K45 K47 K52 K57 K81 K88 K95 K107 K113 K130:K135 K119 K125 K118 K126 K120:K124 K68:K73 K169 K18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276B1-D2AC-4F0D-B224-4C943A074281}">
  <dimension ref="A1:M63"/>
  <sheetViews>
    <sheetView showGridLines="0" view="pageBreakPreview" topLeftCell="A24" zoomScale="87" zoomScaleNormal="100" zoomScaleSheetLayoutView="87" zoomScalePageLayoutView="91" workbookViewId="0">
      <selection activeCell="C9" sqref="C9:K9"/>
    </sheetView>
  </sheetViews>
  <sheetFormatPr baseColWidth="10" defaultColWidth="11.44140625" defaultRowHeight="13.8"/>
  <cols>
    <col min="1" max="2" width="3.44140625" style="247" customWidth="1"/>
    <col min="3" max="3" width="7.5546875" style="247" customWidth="1"/>
    <col min="4" max="4" width="15.44140625" style="247" customWidth="1"/>
    <col min="5" max="5" width="16.109375" style="314" customWidth="1"/>
    <col min="6" max="6" width="17.44140625" style="247" customWidth="1"/>
    <col min="7" max="7" width="73.44140625" style="247" customWidth="1"/>
    <col min="8" max="8" width="8.5546875" style="247" customWidth="1"/>
    <col min="9" max="9" width="18.5546875" style="247" customWidth="1"/>
    <col min="10" max="10" width="23.5546875" style="247" customWidth="1"/>
    <col min="11" max="11" width="30" style="247" customWidth="1"/>
    <col min="12" max="12" width="3.44140625" style="247" customWidth="1"/>
    <col min="13" max="13" width="2.5546875" style="247" customWidth="1"/>
    <col min="14" max="16384" width="11.44140625" style="247"/>
  </cols>
  <sheetData>
    <row r="1" spans="1:13" ht="16.2" thickBot="1">
      <c r="A1" s="245"/>
      <c r="B1" s="245"/>
      <c r="C1" s="245"/>
      <c r="D1" s="245"/>
      <c r="E1" s="246"/>
      <c r="F1" s="245"/>
      <c r="G1" s="245"/>
      <c r="H1" s="245"/>
      <c r="I1" s="245"/>
      <c r="J1" s="245"/>
      <c r="K1" s="245"/>
      <c r="L1" s="245"/>
      <c r="M1" s="245"/>
    </row>
    <row r="2" spans="1:13" ht="16.2" thickTop="1">
      <c r="A2" s="245"/>
      <c r="B2" s="248"/>
      <c r="C2" s="249"/>
      <c r="D2" s="249"/>
      <c r="E2" s="250"/>
      <c r="F2" s="249"/>
      <c r="G2" s="249"/>
      <c r="H2" s="249"/>
      <c r="I2" s="249"/>
      <c r="J2" s="249"/>
      <c r="K2" s="249"/>
      <c r="L2" s="251"/>
      <c r="M2" s="245"/>
    </row>
    <row r="3" spans="1:13" ht="26.25" customHeight="1">
      <c r="A3" s="245"/>
      <c r="B3" s="252"/>
      <c r="C3" s="383" t="s">
        <v>0</v>
      </c>
      <c r="D3" s="384"/>
      <c r="E3" s="384"/>
      <c r="F3" s="384"/>
      <c r="G3" s="245"/>
      <c r="H3" s="245"/>
      <c r="I3" s="245"/>
      <c r="J3" s="245"/>
      <c r="K3" s="245"/>
      <c r="L3" s="253"/>
      <c r="M3" s="245"/>
    </row>
    <row r="4" spans="1:13" ht="15.6">
      <c r="A4" s="245"/>
      <c r="B4" s="252"/>
      <c r="C4" s="254"/>
      <c r="D4" s="255" t="s">
        <v>1</v>
      </c>
      <c r="E4" s="254"/>
      <c r="F4" s="255"/>
      <c r="G4" s="245"/>
      <c r="H4" s="245"/>
      <c r="I4" s="245"/>
      <c r="J4" s="245"/>
      <c r="K4" s="245"/>
      <c r="L4" s="253"/>
      <c r="M4" s="245"/>
    </row>
    <row r="5" spans="1:13" ht="15.6">
      <c r="A5" s="245"/>
      <c r="B5" s="252"/>
      <c r="C5" s="385" t="s">
        <v>27</v>
      </c>
      <c r="D5" s="385"/>
      <c r="E5" s="385"/>
      <c r="F5" s="385"/>
      <c r="G5" s="385"/>
      <c r="H5" s="385"/>
      <c r="I5" s="385"/>
      <c r="J5" s="385"/>
      <c r="K5" s="385"/>
      <c r="L5" s="253"/>
      <c r="M5" s="245"/>
    </row>
    <row r="6" spans="1:13" ht="16.2" thickBot="1">
      <c r="A6" s="245"/>
      <c r="B6" s="252"/>
      <c r="C6" s="386" t="s">
        <v>28</v>
      </c>
      <c r="D6" s="386"/>
      <c r="E6" s="386"/>
      <c r="F6" s="386"/>
      <c r="G6" s="386"/>
      <c r="H6" s="386"/>
      <c r="I6" s="386"/>
      <c r="J6" s="386"/>
      <c r="K6" s="386"/>
      <c r="L6" s="253"/>
      <c r="M6" s="245"/>
    </row>
    <row r="7" spans="1:13" s="259" customFormat="1" ht="16.5" customHeight="1">
      <c r="A7" s="256"/>
      <c r="B7" s="257"/>
      <c r="C7" s="387" t="s">
        <v>29</v>
      </c>
      <c r="D7" s="388"/>
      <c r="E7" s="388"/>
      <c r="F7" s="388"/>
      <c r="G7" s="388"/>
      <c r="H7" s="388"/>
      <c r="I7" s="388"/>
      <c r="J7" s="388"/>
      <c r="K7" s="389"/>
      <c r="L7" s="258"/>
      <c r="M7" s="256"/>
    </row>
    <row r="8" spans="1:13" ht="74.25" customHeight="1" thickBot="1">
      <c r="A8" s="245"/>
      <c r="B8" s="260"/>
      <c r="C8" s="390"/>
      <c r="D8" s="391"/>
      <c r="E8" s="391"/>
      <c r="F8" s="391"/>
      <c r="G8" s="391"/>
      <c r="H8" s="391"/>
      <c r="I8" s="391"/>
      <c r="J8" s="391"/>
      <c r="K8" s="392"/>
      <c r="L8" s="253"/>
      <c r="M8" s="245"/>
    </row>
    <row r="9" spans="1:13" ht="34.5" customHeight="1">
      <c r="A9" s="245"/>
      <c r="B9" s="260"/>
      <c r="C9" s="393" t="s">
        <v>30</v>
      </c>
      <c r="D9" s="394"/>
      <c r="E9" s="394"/>
      <c r="F9" s="394"/>
      <c r="G9" s="394"/>
      <c r="H9" s="394"/>
      <c r="I9" s="394"/>
      <c r="J9" s="394"/>
      <c r="K9" s="395"/>
      <c r="L9" s="253"/>
      <c r="M9" s="245"/>
    </row>
    <row r="10" spans="1:13" ht="30" customHeight="1" thickBot="1">
      <c r="A10" s="245"/>
      <c r="B10" s="260"/>
      <c r="C10" s="396"/>
      <c r="D10" s="396"/>
      <c r="E10" s="396"/>
      <c r="F10" s="396"/>
      <c r="G10" s="396"/>
      <c r="H10" s="396"/>
      <c r="I10" s="396"/>
      <c r="J10" s="396"/>
      <c r="K10" s="397"/>
      <c r="L10" s="253"/>
      <c r="M10" s="245"/>
    </row>
    <row r="11" spans="1:13" ht="30" customHeight="1">
      <c r="A11" s="245"/>
      <c r="B11" s="252"/>
      <c r="C11" s="379" t="s">
        <v>4</v>
      </c>
      <c r="D11" s="381" t="s">
        <v>5</v>
      </c>
      <c r="E11" s="350" t="s">
        <v>6</v>
      </c>
      <c r="F11" s="350"/>
      <c r="G11" s="379" t="s">
        <v>7</v>
      </c>
      <c r="H11" s="381" t="s">
        <v>8</v>
      </c>
      <c r="I11" s="381" t="s">
        <v>9</v>
      </c>
      <c r="J11" s="366" t="s">
        <v>10</v>
      </c>
      <c r="K11" s="368" t="s">
        <v>11</v>
      </c>
      <c r="L11" s="253"/>
      <c r="M11" s="245"/>
    </row>
    <row r="12" spans="1:13" ht="30" customHeight="1" thickBot="1">
      <c r="A12" s="245"/>
      <c r="B12" s="252"/>
      <c r="C12" s="380"/>
      <c r="D12" s="382"/>
      <c r="E12" s="129" t="s">
        <v>12</v>
      </c>
      <c r="F12" s="129" t="s">
        <v>13</v>
      </c>
      <c r="G12" s="380"/>
      <c r="H12" s="382"/>
      <c r="I12" s="382"/>
      <c r="J12" s="367"/>
      <c r="K12" s="369"/>
      <c r="L12" s="253"/>
      <c r="M12" s="245"/>
    </row>
    <row r="13" spans="1:13" ht="30" customHeight="1" thickBot="1">
      <c r="A13" s="245"/>
      <c r="B13" s="252"/>
      <c r="C13" s="261"/>
      <c r="D13" s="262"/>
      <c r="E13" s="262"/>
      <c r="F13" s="262"/>
      <c r="G13" s="262"/>
      <c r="H13" s="262"/>
      <c r="I13" s="262"/>
      <c r="J13" s="262"/>
      <c r="K13" s="263"/>
      <c r="L13" s="253"/>
      <c r="M13" s="245"/>
    </row>
    <row r="14" spans="1:13" ht="30" customHeight="1">
      <c r="A14" s="245"/>
      <c r="B14" s="252"/>
      <c r="C14" s="151"/>
      <c r="D14" s="143"/>
      <c r="E14" s="143"/>
      <c r="F14" s="143"/>
      <c r="G14" s="150"/>
      <c r="H14" s="143"/>
      <c r="I14" s="264"/>
      <c r="J14" s="265"/>
      <c r="K14" s="266"/>
      <c r="L14" s="253"/>
      <c r="M14" s="245"/>
    </row>
    <row r="15" spans="1:13" ht="30" customHeight="1" thickBot="1">
      <c r="A15" s="245"/>
      <c r="B15" s="252"/>
      <c r="C15" s="267" t="s">
        <v>14</v>
      </c>
      <c r="D15" s="268"/>
      <c r="E15" s="268"/>
      <c r="F15" s="268"/>
      <c r="G15" s="269"/>
      <c r="H15" s="268"/>
      <c r="I15" s="264"/>
      <c r="J15" s="270"/>
      <c r="K15" s="271"/>
      <c r="L15" s="253"/>
      <c r="M15" s="245"/>
    </row>
    <row r="16" spans="1:13" ht="30" customHeight="1" thickBot="1">
      <c r="A16" s="245"/>
      <c r="B16" s="252"/>
      <c r="C16" s="261"/>
      <c r="D16" s="262"/>
      <c r="E16" s="262"/>
      <c r="F16" s="262"/>
      <c r="G16" s="262"/>
      <c r="H16" s="262"/>
      <c r="I16" s="262"/>
      <c r="J16" s="262"/>
      <c r="K16" s="263"/>
      <c r="L16" s="253"/>
      <c r="M16" s="245"/>
    </row>
    <row r="17" spans="1:13" ht="30" customHeight="1">
      <c r="A17" s="245"/>
      <c r="B17" s="252"/>
      <c r="C17" s="151"/>
      <c r="D17" s="143"/>
      <c r="E17" s="143"/>
      <c r="F17" s="143"/>
      <c r="G17" s="144"/>
      <c r="H17" s="143"/>
      <c r="I17" s="264"/>
      <c r="J17" s="265"/>
      <c r="K17" s="272"/>
      <c r="L17" s="253"/>
      <c r="M17" s="245"/>
    </row>
    <row r="18" spans="1:13" ht="30" customHeight="1">
      <c r="A18" s="245"/>
      <c r="B18" s="252"/>
      <c r="C18" s="151"/>
      <c r="D18" s="143"/>
      <c r="E18" s="143"/>
      <c r="F18" s="143"/>
      <c r="G18" s="144"/>
      <c r="H18" s="143"/>
      <c r="I18" s="264"/>
      <c r="J18" s="265"/>
      <c r="K18" s="272"/>
      <c r="L18" s="253"/>
      <c r="M18" s="245"/>
    </row>
    <row r="19" spans="1:13" s="245" customFormat="1" ht="30" customHeight="1">
      <c r="B19" s="252"/>
      <c r="C19" s="151"/>
      <c r="D19" s="143"/>
      <c r="E19" s="143"/>
      <c r="F19" s="143"/>
      <c r="G19" s="144"/>
      <c r="H19" s="143"/>
      <c r="I19" s="264"/>
      <c r="J19" s="265"/>
      <c r="K19" s="272"/>
      <c r="L19" s="253"/>
    </row>
    <row r="20" spans="1:13" ht="30" customHeight="1">
      <c r="B20" s="273"/>
      <c r="C20" s="151"/>
      <c r="D20" s="143"/>
      <c r="E20" s="143"/>
      <c r="F20" s="143"/>
      <c r="G20" s="144"/>
      <c r="H20" s="143"/>
      <c r="I20" s="264"/>
      <c r="J20" s="265"/>
      <c r="K20" s="272"/>
      <c r="L20" s="274"/>
    </row>
    <row r="21" spans="1:13" ht="30" customHeight="1" thickBot="1">
      <c r="A21" s="245"/>
      <c r="B21" s="252"/>
      <c r="C21" s="267" t="s">
        <v>14</v>
      </c>
      <c r="D21" s="275"/>
      <c r="E21" s="276"/>
      <c r="F21" s="275"/>
      <c r="G21" s="275"/>
      <c r="H21" s="275"/>
      <c r="I21" s="264"/>
      <c r="J21" s="275"/>
      <c r="K21" s="271"/>
      <c r="L21" s="253"/>
      <c r="M21" s="245"/>
    </row>
    <row r="22" spans="1:13" ht="30" customHeight="1" thickBot="1">
      <c r="A22" s="245"/>
      <c r="B22" s="252"/>
      <c r="C22" s="261"/>
      <c r="D22" s="262"/>
      <c r="E22" s="262"/>
      <c r="F22" s="262"/>
      <c r="G22" s="262"/>
      <c r="H22" s="262"/>
      <c r="I22" s="262"/>
      <c r="J22" s="262"/>
      <c r="K22" s="263"/>
      <c r="L22" s="253"/>
      <c r="M22" s="245"/>
    </row>
    <row r="23" spans="1:13" ht="30" customHeight="1">
      <c r="A23" s="245"/>
      <c r="B23" s="252"/>
      <c r="C23" s="151"/>
      <c r="D23" s="143"/>
      <c r="E23" s="143"/>
      <c r="F23" s="143"/>
      <c r="G23" s="150"/>
      <c r="H23" s="143"/>
      <c r="I23" s="264"/>
      <c r="J23" s="265"/>
      <c r="K23" s="272"/>
      <c r="L23" s="253"/>
      <c r="M23" s="245"/>
    </row>
    <row r="24" spans="1:13" ht="30" customHeight="1">
      <c r="A24" s="245"/>
      <c r="B24" s="252"/>
      <c r="C24" s="151"/>
      <c r="D24" s="149"/>
      <c r="E24" s="149"/>
      <c r="F24" s="149"/>
      <c r="G24" s="150"/>
      <c r="H24" s="143"/>
      <c r="I24" s="264"/>
      <c r="J24" s="265"/>
      <c r="K24" s="272"/>
      <c r="L24" s="253"/>
      <c r="M24" s="245"/>
    </row>
    <row r="25" spans="1:13" ht="30" customHeight="1">
      <c r="A25" s="245"/>
      <c r="B25" s="252"/>
      <c r="C25" s="151"/>
      <c r="D25" s="143"/>
      <c r="E25" s="143"/>
      <c r="F25" s="143"/>
      <c r="G25" s="150"/>
      <c r="H25" s="143"/>
      <c r="I25" s="264"/>
      <c r="J25" s="265"/>
      <c r="K25" s="272"/>
      <c r="L25" s="253"/>
      <c r="M25" s="245"/>
    </row>
    <row r="26" spans="1:13" s="245" customFormat="1" ht="30" customHeight="1">
      <c r="B26" s="252"/>
      <c r="C26" s="151"/>
      <c r="D26" s="143"/>
      <c r="E26" s="143"/>
      <c r="F26" s="143"/>
      <c r="G26" s="150"/>
      <c r="H26" s="143"/>
      <c r="I26" s="264"/>
      <c r="J26" s="265"/>
      <c r="K26" s="272"/>
      <c r="L26" s="253"/>
    </row>
    <row r="27" spans="1:13" ht="30" customHeight="1">
      <c r="A27" s="245"/>
      <c r="B27" s="252"/>
      <c r="C27" s="151"/>
      <c r="D27" s="143"/>
      <c r="E27" s="143"/>
      <c r="F27" s="143"/>
      <c r="G27" s="150"/>
      <c r="H27" s="143"/>
      <c r="I27" s="264"/>
      <c r="J27" s="277"/>
      <c r="K27" s="272"/>
      <c r="L27" s="253"/>
      <c r="M27" s="245"/>
    </row>
    <row r="28" spans="1:13" s="245" customFormat="1" ht="30" customHeight="1">
      <c r="B28" s="252"/>
      <c r="C28" s="151"/>
      <c r="D28" s="143"/>
      <c r="E28" s="143"/>
      <c r="F28" s="143"/>
      <c r="G28" s="150"/>
      <c r="H28" s="143"/>
      <c r="I28" s="264"/>
      <c r="J28" s="277"/>
      <c r="K28" s="272"/>
      <c r="L28" s="253"/>
    </row>
    <row r="29" spans="1:13" ht="30" customHeight="1">
      <c r="A29" s="245"/>
      <c r="B29" s="252"/>
      <c r="C29" s="151"/>
      <c r="D29" s="143"/>
      <c r="E29" s="143"/>
      <c r="F29" s="143"/>
      <c r="G29" s="150"/>
      <c r="H29" s="143"/>
      <c r="I29" s="264"/>
      <c r="J29" s="265"/>
      <c r="K29" s="272"/>
      <c r="L29" s="253"/>
      <c r="M29" s="245"/>
    </row>
    <row r="30" spans="1:13" ht="30" customHeight="1">
      <c r="A30" s="245"/>
      <c r="B30" s="252"/>
      <c r="C30" s="151"/>
      <c r="D30" s="143"/>
      <c r="E30" s="143"/>
      <c r="F30" s="143"/>
      <c r="G30" s="150"/>
      <c r="H30" s="278"/>
      <c r="I30" s="264"/>
      <c r="J30" s="265"/>
      <c r="K30" s="272"/>
      <c r="L30" s="253"/>
      <c r="M30" s="245"/>
    </row>
    <row r="31" spans="1:13" ht="30" customHeight="1" thickBot="1">
      <c r="A31" s="245"/>
      <c r="B31" s="252"/>
      <c r="C31" s="279" t="s">
        <v>14</v>
      </c>
      <c r="D31" s="280"/>
      <c r="E31" s="280"/>
      <c r="F31" s="280"/>
      <c r="G31" s="281"/>
      <c r="H31" s="280"/>
      <c r="I31" s="264"/>
      <c r="J31" s="282"/>
      <c r="K31" s="283"/>
      <c r="L31" s="253"/>
      <c r="M31" s="245"/>
    </row>
    <row r="32" spans="1:13" ht="30" customHeight="1" thickBot="1">
      <c r="A32" s="245"/>
      <c r="B32" s="252"/>
      <c r="C32" s="261"/>
      <c r="D32" s="262"/>
      <c r="E32" s="262"/>
      <c r="F32" s="262"/>
      <c r="G32" s="262"/>
      <c r="H32" s="262"/>
      <c r="I32" s="262"/>
      <c r="J32" s="262"/>
      <c r="K32" s="263"/>
      <c r="L32" s="253"/>
      <c r="M32" s="245"/>
    </row>
    <row r="33" spans="1:13" ht="30" customHeight="1">
      <c r="A33" s="245"/>
      <c r="B33" s="252"/>
      <c r="C33" s="151"/>
      <c r="D33" s="143"/>
      <c r="E33" s="143"/>
      <c r="F33" s="143"/>
      <c r="G33" s="150"/>
      <c r="H33" s="143"/>
      <c r="I33" s="264"/>
      <c r="J33" s="265"/>
      <c r="K33" s="272"/>
      <c r="L33" s="253"/>
      <c r="M33" s="245"/>
    </row>
    <row r="34" spans="1:13" ht="30" customHeight="1">
      <c r="A34" s="245"/>
      <c r="B34" s="252"/>
      <c r="C34" s="151"/>
      <c r="D34" s="143"/>
      <c r="E34" s="143"/>
      <c r="F34" s="143"/>
      <c r="G34" s="150"/>
      <c r="H34" s="143"/>
      <c r="I34" s="264"/>
      <c r="J34" s="265"/>
      <c r="K34" s="272"/>
      <c r="L34" s="253"/>
      <c r="M34" s="245"/>
    </row>
    <row r="35" spans="1:13" ht="30" customHeight="1">
      <c r="A35" s="245"/>
      <c r="B35" s="252"/>
      <c r="C35" s="284"/>
      <c r="D35" s="143"/>
      <c r="E35" s="143"/>
      <c r="F35" s="143"/>
      <c r="G35" s="150"/>
      <c r="H35" s="143"/>
      <c r="I35" s="264"/>
      <c r="J35" s="265"/>
      <c r="K35" s="272"/>
      <c r="L35" s="253"/>
      <c r="M35" s="245"/>
    </row>
    <row r="36" spans="1:13" ht="30" customHeight="1" thickBot="1">
      <c r="A36" s="245"/>
      <c r="B36" s="252"/>
      <c r="C36" s="267" t="s">
        <v>14</v>
      </c>
      <c r="D36" s="285"/>
      <c r="E36" s="285"/>
      <c r="F36" s="285"/>
      <c r="G36" s="286"/>
      <c r="H36" s="268"/>
      <c r="I36" s="264"/>
      <c r="J36" s="270"/>
      <c r="K36" s="271"/>
      <c r="L36" s="253"/>
      <c r="M36" s="245"/>
    </row>
    <row r="37" spans="1:13" ht="30" customHeight="1" thickBot="1">
      <c r="A37" s="245"/>
      <c r="B37" s="252"/>
      <c r="C37" s="261"/>
      <c r="D37" s="262"/>
      <c r="E37" s="262"/>
      <c r="F37" s="262"/>
      <c r="G37" s="262"/>
      <c r="H37" s="262"/>
      <c r="I37" s="262"/>
      <c r="J37" s="262"/>
      <c r="K37" s="263"/>
      <c r="L37" s="253"/>
      <c r="M37" s="245"/>
    </row>
    <row r="38" spans="1:13" ht="30" customHeight="1">
      <c r="A38" s="245"/>
      <c r="B38" s="252"/>
      <c r="C38" s="151"/>
      <c r="D38" s="143"/>
      <c r="E38" s="143"/>
      <c r="F38" s="143"/>
      <c r="G38" s="150"/>
      <c r="H38" s="143"/>
      <c r="I38" s="264"/>
      <c r="J38" s="265"/>
      <c r="K38" s="272"/>
      <c r="L38" s="253"/>
      <c r="M38" s="245"/>
    </row>
    <row r="39" spans="1:13" ht="30" customHeight="1" thickBot="1">
      <c r="A39" s="245"/>
      <c r="B39" s="252"/>
      <c r="C39" s="267" t="s">
        <v>14</v>
      </c>
      <c r="D39" s="285"/>
      <c r="E39" s="285"/>
      <c r="F39" s="285"/>
      <c r="G39" s="269"/>
      <c r="H39" s="268"/>
      <c r="I39" s="264"/>
      <c r="J39" s="270"/>
      <c r="K39" s="271"/>
      <c r="L39" s="253"/>
      <c r="M39" s="245"/>
    </row>
    <row r="40" spans="1:13" s="291" customFormat="1" ht="30" customHeight="1" thickBot="1">
      <c r="A40" s="287"/>
      <c r="B40" s="288"/>
      <c r="C40" s="370" t="s">
        <v>15</v>
      </c>
      <c r="D40" s="371"/>
      <c r="E40" s="371"/>
      <c r="F40" s="371"/>
      <c r="G40" s="371"/>
      <c r="H40" s="371"/>
      <c r="I40" s="371"/>
      <c r="J40" s="372"/>
      <c r="K40" s="289"/>
      <c r="L40" s="290"/>
      <c r="M40" s="287"/>
    </row>
    <row r="41" spans="1:13" s="291" customFormat="1" ht="16.2" thickBot="1">
      <c r="A41" s="287"/>
      <c r="B41" s="288"/>
      <c r="C41" s="161"/>
      <c r="D41" s="161"/>
      <c r="E41" s="161"/>
      <c r="F41" s="161"/>
      <c r="G41" s="161"/>
      <c r="H41" s="161"/>
      <c r="I41" s="161"/>
      <c r="J41" s="161"/>
      <c r="K41" s="162"/>
      <c r="L41" s="290"/>
      <c r="M41" s="287"/>
    </row>
    <row r="42" spans="1:13" s="291" customFormat="1" ht="30" customHeight="1">
      <c r="A42" s="287"/>
      <c r="B42" s="288"/>
      <c r="C42" s="163"/>
      <c r="D42" s="164"/>
      <c r="E42" s="163"/>
      <c r="F42" s="163"/>
      <c r="G42" s="373"/>
      <c r="H42" s="374"/>
      <c r="I42" s="375"/>
      <c r="J42" s="165"/>
      <c r="K42" s="166"/>
      <c r="L42" s="290"/>
      <c r="M42" s="287"/>
    </row>
    <row r="43" spans="1:13" s="291" customFormat="1" ht="30" customHeight="1">
      <c r="A43" s="287"/>
      <c r="B43" s="288"/>
      <c r="C43" s="163"/>
      <c r="D43" s="164"/>
      <c r="E43" s="163"/>
      <c r="F43" s="163"/>
      <c r="G43" s="167"/>
      <c r="H43" s="168"/>
      <c r="I43" s="169"/>
      <c r="J43" s="170"/>
      <c r="K43" s="171"/>
      <c r="L43" s="290"/>
      <c r="M43" s="287"/>
    </row>
    <row r="44" spans="1:13" s="291" customFormat="1" ht="30" customHeight="1">
      <c r="A44" s="287"/>
      <c r="B44" s="288"/>
      <c r="C44" s="163"/>
      <c r="D44" s="172"/>
      <c r="E44" s="172"/>
      <c r="F44" s="172"/>
      <c r="G44" s="167"/>
      <c r="H44" s="173"/>
      <c r="I44" s="174"/>
      <c r="J44" s="175"/>
      <c r="K44" s="171"/>
      <c r="L44" s="290"/>
      <c r="M44" s="287"/>
    </row>
    <row r="45" spans="1:13" s="291" customFormat="1" ht="30" customHeight="1">
      <c r="A45" s="287"/>
      <c r="B45" s="288"/>
      <c r="C45" s="163"/>
      <c r="D45" s="172"/>
      <c r="E45" s="172"/>
      <c r="F45" s="172"/>
      <c r="G45" s="176" t="s">
        <v>16</v>
      </c>
      <c r="H45" s="173"/>
      <c r="I45" s="174"/>
      <c r="J45" s="175"/>
      <c r="K45" s="177"/>
      <c r="L45" s="290"/>
      <c r="M45" s="287"/>
    </row>
    <row r="46" spans="1:13" s="291" customFormat="1" ht="30" customHeight="1">
      <c r="A46" s="287"/>
      <c r="B46" s="288"/>
      <c r="C46" s="163"/>
      <c r="D46" s="164"/>
      <c r="E46" s="163"/>
      <c r="F46" s="163"/>
      <c r="G46" s="178"/>
      <c r="H46" s="173"/>
      <c r="I46" s="174"/>
      <c r="J46" s="179"/>
      <c r="K46" s="171"/>
      <c r="L46" s="290"/>
      <c r="M46" s="287"/>
    </row>
    <row r="47" spans="1:13" s="291" customFormat="1" ht="30" customHeight="1">
      <c r="A47" s="287"/>
      <c r="B47" s="288"/>
      <c r="C47" s="163"/>
      <c r="D47" s="164"/>
      <c r="E47" s="163"/>
      <c r="F47" s="163"/>
      <c r="G47" s="178"/>
      <c r="H47" s="173"/>
      <c r="I47" s="174"/>
      <c r="J47" s="179"/>
      <c r="K47" s="171"/>
      <c r="L47" s="290"/>
      <c r="M47" s="287"/>
    </row>
    <row r="48" spans="1:13" s="291" customFormat="1" ht="30" customHeight="1" thickBot="1">
      <c r="A48" s="287"/>
      <c r="B48" s="288"/>
      <c r="C48" s="163"/>
      <c r="D48" s="164"/>
      <c r="E48" s="163"/>
      <c r="F48" s="163"/>
      <c r="G48" s="190"/>
      <c r="H48" s="173"/>
      <c r="I48" s="174"/>
      <c r="J48" s="179"/>
      <c r="K48" s="177"/>
      <c r="L48" s="290"/>
      <c r="M48" s="287"/>
    </row>
    <row r="49" spans="1:13" s="291" customFormat="1" ht="30" customHeight="1" thickBot="1">
      <c r="A49" s="287"/>
      <c r="B49" s="288"/>
      <c r="C49" s="163"/>
      <c r="D49" s="164"/>
      <c r="E49" s="163"/>
      <c r="F49" s="163"/>
      <c r="G49" s="180" t="s">
        <v>17</v>
      </c>
      <c r="H49" s="181"/>
      <c r="I49" s="182"/>
      <c r="J49" s="183"/>
      <c r="K49" s="289"/>
      <c r="L49" s="290"/>
      <c r="M49" s="287"/>
    </row>
    <row r="50" spans="1:13" s="291" customFormat="1" ht="16.2" thickBot="1">
      <c r="A50" s="287"/>
      <c r="B50" s="288"/>
      <c r="C50" s="163"/>
      <c r="D50" s="164"/>
      <c r="E50" s="164"/>
      <c r="F50" s="164"/>
      <c r="G50" s="163"/>
      <c r="H50" s="163"/>
      <c r="I50" s="184"/>
      <c r="J50" s="185"/>
      <c r="K50" s="186"/>
      <c r="L50" s="290"/>
      <c r="M50" s="287"/>
    </row>
    <row r="51" spans="1:13" s="291" customFormat="1" ht="15.6">
      <c r="A51" s="287"/>
      <c r="B51" s="288"/>
      <c r="C51" s="292"/>
      <c r="D51" s="376"/>
      <c r="E51" s="376"/>
      <c r="F51" s="376"/>
      <c r="G51" s="376"/>
      <c r="H51" s="376"/>
      <c r="I51" s="376"/>
      <c r="J51" s="376"/>
      <c r="K51" s="377"/>
      <c r="L51" s="293"/>
      <c r="M51" s="287"/>
    </row>
    <row r="52" spans="1:13" s="291" customFormat="1" ht="46.5" customHeight="1">
      <c r="A52" s="287"/>
      <c r="B52" s="288"/>
      <c r="C52" s="360" t="s">
        <v>31</v>
      </c>
      <c r="D52" s="361"/>
      <c r="E52" s="361"/>
      <c r="F52" s="361"/>
      <c r="G52" s="361"/>
      <c r="H52" s="378" t="s">
        <v>7</v>
      </c>
      <c r="I52" s="378"/>
      <c r="J52" s="378"/>
      <c r="K52" s="294" t="s">
        <v>18</v>
      </c>
      <c r="L52" s="295"/>
      <c r="M52" s="287"/>
    </row>
    <row r="53" spans="1:13" s="291" customFormat="1" ht="32.25" customHeight="1">
      <c r="A53" s="287"/>
      <c r="B53" s="288"/>
      <c r="C53" s="360" t="s">
        <v>32</v>
      </c>
      <c r="D53" s="361"/>
      <c r="E53" s="361"/>
      <c r="F53" s="361"/>
      <c r="G53" s="361"/>
      <c r="H53" s="362" t="s">
        <v>19</v>
      </c>
      <c r="I53" s="362"/>
      <c r="J53" s="296" t="s">
        <v>20</v>
      </c>
      <c r="K53" s="189" t="s">
        <v>33</v>
      </c>
      <c r="L53" s="297"/>
      <c r="M53" s="287"/>
    </row>
    <row r="54" spans="1:13" s="291" customFormat="1" ht="30" customHeight="1">
      <c r="A54" s="287"/>
      <c r="B54" s="288"/>
      <c r="C54" s="360" t="s">
        <v>34</v>
      </c>
      <c r="D54" s="361"/>
      <c r="E54" s="361"/>
      <c r="F54" s="361"/>
      <c r="G54" s="361"/>
      <c r="H54" s="363" t="s">
        <v>21</v>
      </c>
      <c r="I54" s="364"/>
      <c r="J54" s="296" t="s">
        <v>22</v>
      </c>
      <c r="K54" s="189" t="s">
        <v>33</v>
      </c>
      <c r="L54" s="295"/>
      <c r="M54" s="287"/>
    </row>
    <row r="55" spans="1:13" s="301" customFormat="1" ht="58.5" customHeight="1">
      <c r="A55" s="287"/>
      <c r="B55" s="288"/>
      <c r="C55" s="298"/>
      <c r="D55" s="299"/>
      <c r="E55" s="299"/>
      <c r="F55" s="299"/>
      <c r="G55" s="300"/>
      <c r="H55" s="365" t="s">
        <v>23</v>
      </c>
      <c r="I55" s="362"/>
      <c r="J55" s="296" t="s">
        <v>24</v>
      </c>
      <c r="K55" s="189" t="s">
        <v>33</v>
      </c>
      <c r="L55" s="290"/>
      <c r="M55" s="287"/>
    </row>
    <row r="56" spans="1:13" ht="57.75" customHeight="1">
      <c r="A56" s="245"/>
      <c r="B56" s="252"/>
      <c r="C56" s="302"/>
      <c r="D56" s="303"/>
      <c r="E56" s="303"/>
      <c r="F56" s="303"/>
      <c r="G56" s="304"/>
      <c r="H56" s="362" t="s">
        <v>25</v>
      </c>
      <c r="I56" s="362"/>
      <c r="J56" s="296" t="s">
        <v>26</v>
      </c>
      <c r="K56" s="189" t="s">
        <v>33</v>
      </c>
      <c r="L56" s="253"/>
      <c r="M56" s="245"/>
    </row>
    <row r="57" spans="1:13" ht="16.2" thickBot="1">
      <c r="A57" s="245"/>
      <c r="B57" s="252"/>
      <c r="C57" s="302"/>
      <c r="D57" s="305"/>
      <c r="E57" s="305"/>
      <c r="F57" s="303"/>
      <c r="G57" s="306"/>
      <c r="H57" s="358"/>
      <c r="I57" s="358"/>
      <c r="J57" s="358"/>
      <c r="K57" s="359"/>
      <c r="L57" s="253"/>
      <c r="M57" s="245"/>
    </row>
    <row r="58" spans="1:13" ht="47.25" customHeight="1">
      <c r="A58" s="245"/>
      <c r="B58" s="252"/>
      <c r="C58" s="307"/>
      <c r="D58" s="308"/>
      <c r="E58" s="308"/>
      <c r="F58" s="307"/>
      <c r="G58" s="308"/>
      <c r="H58" s="307"/>
      <c r="I58" s="307"/>
      <c r="J58" s="307"/>
      <c r="K58" s="307"/>
      <c r="L58" s="253"/>
      <c r="M58" s="245"/>
    </row>
    <row r="59" spans="1:13" ht="47.25" customHeight="1">
      <c r="A59" s="245"/>
      <c r="B59" s="252"/>
      <c r="C59" s="308"/>
      <c r="D59" s="308"/>
      <c r="E59" s="308"/>
      <c r="F59" s="308"/>
      <c r="G59" s="309" t="s">
        <v>35</v>
      </c>
      <c r="H59" s="308"/>
      <c r="I59" s="308"/>
      <c r="J59" s="308"/>
      <c r="K59" s="308"/>
      <c r="L59" s="253"/>
      <c r="M59" s="245"/>
    </row>
    <row r="60" spans="1:13" ht="16.2" thickBot="1">
      <c r="A60" s="245"/>
      <c r="B60" s="310"/>
      <c r="C60" s="311"/>
      <c r="D60" s="311"/>
      <c r="E60" s="312"/>
      <c r="F60" s="311"/>
      <c r="G60" s="217"/>
      <c r="H60" s="311"/>
      <c r="I60" s="311"/>
      <c r="J60" s="311"/>
      <c r="K60" s="311"/>
      <c r="L60" s="313"/>
      <c r="M60" s="245"/>
    </row>
    <row r="61" spans="1:13" ht="16.2" thickTop="1">
      <c r="A61" s="245"/>
      <c r="B61" s="245"/>
      <c r="C61" s="245"/>
      <c r="D61" s="245"/>
      <c r="E61" s="246"/>
      <c r="F61" s="245"/>
      <c r="G61" s="245"/>
      <c r="H61" s="245"/>
      <c r="I61" s="245"/>
      <c r="J61" s="245"/>
      <c r="K61" s="245"/>
      <c r="L61" s="245"/>
      <c r="M61" s="245"/>
    </row>
    <row r="63" spans="1:13">
      <c r="H63" s="315"/>
    </row>
  </sheetData>
  <mergeCells count="26">
    <mergeCell ref="C10:K10"/>
    <mergeCell ref="C3:F3"/>
    <mergeCell ref="C5:K5"/>
    <mergeCell ref="C6:K6"/>
    <mergeCell ref="C7:K8"/>
    <mergeCell ref="C9:K9"/>
    <mergeCell ref="C52:G52"/>
    <mergeCell ref="H52:J52"/>
    <mergeCell ref="C11:C12"/>
    <mergeCell ref="D11:D12"/>
    <mergeCell ref="E11:F11"/>
    <mergeCell ref="G11:G12"/>
    <mergeCell ref="H11:H12"/>
    <mergeCell ref="I11:I12"/>
    <mergeCell ref="J11:J12"/>
    <mergeCell ref="K11:K12"/>
    <mergeCell ref="C40:J40"/>
    <mergeCell ref="G42:I42"/>
    <mergeCell ref="D51:K51"/>
    <mergeCell ref="H57:K57"/>
    <mergeCell ref="C53:G53"/>
    <mergeCell ref="H53:I53"/>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19"/>
    </row>
    <row r="3" spans="2:16" ht="36.75" customHeight="1">
      <c r="B3" s="25"/>
      <c r="C3" s="495" t="s">
        <v>36</v>
      </c>
      <c r="D3" s="496"/>
      <c r="E3" s="496"/>
      <c r="F3" s="496"/>
      <c r="P3" s="26"/>
    </row>
    <row r="4" spans="2:16">
      <c r="B4" s="25"/>
      <c r="C4" s="194"/>
      <c r="D4" s="220" t="s">
        <v>37</v>
      </c>
      <c r="E4" s="194"/>
      <c r="F4" s="195"/>
      <c r="P4" s="26"/>
    </row>
    <row r="5" spans="2:16">
      <c r="B5" s="25"/>
      <c r="C5" s="127"/>
      <c r="D5" s="128"/>
      <c r="E5" s="127"/>
      <c r="F5" s="128"/>
      <c r="P5" s="26"/>
    </row>
    <row r="6" spans="2:16" ht="48" customHeight="1">
      <c r="B6" s="25"/>
      <c r="C6" s="497" t="s">
        <v>38</v>
      </c>
      <c r="D6" s="497"/>
      <c r="E6" s="497"/>
      <c r="F6" s="497"/>
      <c r="G6" s="497"/>
      <c r="H6" s="497"/>
      <c r="I6" s="497"/>
      <c r="J6" s="497"/>
      <c r="K6" s="497"/>
      <c r="L6" s="497"/>
      <c r="M6" s="497"/>
      <c r="N6" s="497"/>
      <c r="O6" s="497"/>
      <c r="P6" s="27"/>
    </row>
    <row r="7" spans="2:16" ht="15" thickBot="1">
      <c r="B7" s="25"/>
      <c r="C7" s="52"/>
      <c r="D7" s="52"/>
      <c r="E7" s="52"/>
      <c r="F7" s="52"/>
      <c r="G7" s="52"/>
      <c r="H7" s="52"/>
      <c r="I7" s="52"/>
      <c r="J7" s="52"/>
      <c r="K7" s="52"/>
      <c r="L7" s="52"/>
      <c r="M7" s="52"/>
      <c r="N7" s="52"/>
      <c r="O7" s="52"/>
      <c r="P7" s="26"/>
    </row>
    <row r="8" spans="2:16" ht="14.4">
      <c r="B8" s="25"/>
      <c r="C8" s="454"/>
      <c r="D8" s="456"/>
      <c r="E8" s="457"/>
      <c r="F8" s="457"/>
      <c r="G8" s="457"/>
      <c r="H8" s="457"/>
      <c r="I8" s="457"/>
      <c r="J8" s="457"/>
      <c r="K8" s="458"/>
      <c r="L8" s="469"/>
      <c r="M8" s="470"/>
      <c r="N8" s="470"/>
      <c r="O8" s="471"/>
      <c r="P8" s="28"/>
    </row>
    <row r="9" spans="2:16" ht="14.4">
      <c r="B9" s="25"/>
      <c r="C9" s="455"/>
      <c r="D9" s="459" t="s">
        <v>39</v>
      </c>
      <c r="E9" s="460"/>
      <c r="F9" s="460"/>
      <c r="G9" s="460"/>
      <c r="H9" s="460"/>
      <c r="I9" s="460"/>
      <c r="J9" s="460"/>
      <c r="K9" s="461"/>
      <c r="L9" s="472"/>
      <c r="M9" s="473"/>
      <c r="N9" s="473"/>
      <c r="O9" s="474"/>
      <c r="P9" s="28"/>
    </row>
    <row r="10" spans="2:16" ht="14.4">
      <c r="B10" s="25"/>
      <c r="C10" s="455"/>
      <c r="D10" s="459"/>
      <c r="E10" s="460"/>
      <c r="F10" s="460"/>
      <c r="G10" s="460"/>
      <c r="H10" s="460"/>
      <c r="I10" s="460"/>
      <c r="J10" s="460"/>
      <c r="K10" s="461"/>
      <c r="L10" s="462" t="s">
        <v>40</v>
      </c>
      <c r="M10" s="475"/>
      <c r="N10" s="476"/>
      <c r="O10" s="477"/>
      <c r="P10" s="28"/>
    </row>
    <row r="11" spans="2:16" ht="14.4">
      <c r="B11" s="25"/>
      <c r="C11" s="455"/>
      <c r="D11" s="459" t="s">
        <v>41</v>
      </c>
      <c r="E11" s="460"/>
      <c r="F11" s="460"/>
      <c r="G11" s="460"/>
      <c r="H11" s="460"/>
      <c r="I11" s="460"/>
      <c r="J11" s="460"/>
      <c r="K11" s="461"/>
      <c r="L11" s="463"/>
      <c r="M11" s="478"/>
      <c r="N11" s="479"/>
      <c r="O11" s="480"/>
      <c r="P11" s="29"/>
    </row>
    <row r="12" spans="2:16" ht="12.75" customHeight="1">
      <c r="B12" s="25"/>
      <c r="C12" s="455"/>
      <c r="D12" s="498"/>
      <c r="E12" s="499"/>
      <c r="F12" s="499"/>
      <c r="G12" s="499"/>
      <c r="H12" s="499"/>
      <c r="I12" s="499"/>
      <c r="J12" s="499"/>
      <c r="K12" s="500"/>
      <c r="L12" s="462" t="s">
        <v>42</v>
      </c>
      <c r="M12" s="462">
        <v>1</v>
      </c>
      <c r="N12" s="462" t="s">
        <v>43</v>
      </c>
      <c r="O12" s="467">
        <v>1</v>
      </c>
      <c r="P12" s="28"/>
    </row>
    <row r="13" spans="2:16">
      <c r="B13" s="25"/>
      <c r="C13" s="455"/>
      <c r="D13" s="498"/>
      <c r="E13" s="499"/>
      <c r="F13" s="499"/>
      <c r="G13" s="499"/>
      <c r="H13" s="499"/>
      <c r="I13" s="499"/>
      <c r="J13" s="499"/>
      <c r="K13" s="500"/>
      <c r="L13" s="481"/>
      <c r="M13" s="481"/>
      <c r="N13" s="481"/>
      <c r="O13" s="468"/>
      <c r="P13" s="28"/>
    </row>
    <row r="14" spans="2:16" ht="14.4">
      <c r="B14" s="25"/>
      <c r="C14" s="455"/>
      <c r="D14" s="459" t="s">
        <v>44</v>
      </c>
      <c r="E14" s="460"/>
      <c r="F14" s="460"/>
      <c r="G14" s="460"/>
      <c r="H14" s="460"/>
      <c r="I14" s="460"/>
      <c r="J14" s="460"/>
      <c r="K14" s="461"/>
      <c r="L14" s="481"/>
      <c r="M14" s="481"/>
      <c r="N14" s="481"/>
      <c r="O14" s="468"/>
      <c r="P14" s="28"/>
    </row>
    <row r="15" spans="2:16" ht="15" thickBot="1">
      <c r="B15" s="25"/>
      <c r="C15" s="53"/>
      <c r="D15" s="54"/>
      <c r="E15" s="54"/>
      <c r="F15" s="54"/>
      <c r="G15" s="54"/>
      <c r="H15" s="54"/>
      <c r="I15" s="54"/>
      <c r="J15" s="54"/>
      <c r="K15" s="54"/>
      <c r="L15" s="54"/>
      <c r="M15" s="55"/>
      <c r="N15" s="55"/>
      <c r="O15" s="56"/>
      <c r="P15" s="30"/>
    </row>
    <row r="16" spans="2:16" ht="14.4">
      <c r="B16" s="25"/>
      <c r="C16" s="57"/>
      <c r="D16" s="208"/>
      <c r="E16" s="208"/>
      <c r="F16" s="208"/>
      <c r="G16" s="208"/>
      <c r="H16" s="208"/>
      <c r="I16" s="208"/>
      <c r="J16" s="208"/>
      <c r="K16" s="208"/>
      <c r="L16" s="58" t="s">
        <v>45</v>
      </c>
      <c r="M16" s="59" t="s">
        <v>46</v>
      </c>
      <c r="N16" s="59" t="s">
        <v>47</v>
      </c>
      <c r="O16" s="60" t="s">
        <v>48</v>
      </c>
      <c r="P16" s="29"/>
    </row>
    <row r="17" spans="2:16" ht="14.4">
      <c r="B17" s="25"/>
      <c r="C17" s="61"/>
      <c r="D17" s="206"/>
      <c r="E17" s="206"/>
      <c r="F17" s="206"/>
      <c r="G17" s="206"/>
      <c r="H17" s="206"/>
      <c r="I17" s="206"/>
      <c r="J17" s="206"/>
      <c r="K17" s="206"/>
      <c r="L17" s="62"/>
      <c r="M17" s="63"/>
      <c r="N17" s="63"/>
      <c r="O17" s="64"/>
      <c r="P17" s="31"/>
    </row>
    <row r="18" spans="2:16" ht="18" customHeight="1">
      <c r="B18" s="25"/>
      <c r="C18" s="402" t="s">
        <v>49</v>
      </c>
      <c r="D18" s="403"/>
      <c r="E18" s="403"/>
      <c r="F18" s="403"/>
      <c r="G18" s="206"/>
      <c r="H18" s="206"/>
      <c r="I18" s="206" t="s">
        <v>50</v>
      </c>
      <c r="J18" s="52"/>
      <c r="K18" s="206"/>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84" t="s">
        <v>51</v>
      </c>
      <c r="D22" s="485"/>
      <c r="E22" s="485"/>
      <c r="F22" s="485"/>
      <c r="G22" s="485"/>
      <c r="H22" s="485"/>
      <c r="I22" s="485"/>
      <c r="J22" s="485"/>
      <c r="K22" s="485"/>
      <c r="L22" s="485"/>
      <c r="M22" s="485"/>
      <c r="N22" s="485"/>
      <c r="O22" s="486"/>
      <c r="P22" s="33"/>
    </row>
    <row r="23" spans="2:16" ht="15" thickBot="1">
      <c r="B23" s="25"/>
      <c r="C23" s="75"/>
      <c r="D23" s="52"/>
      <c r="E23" s="52"/>
      <c r="F23" s="52"/>
      <c r="G23" s="52"/>
      <c r="H23" s="52"/>
      <c r="I23" s="52"/>
      <c r="J23" s="52"/>
      <c r="K23" s="52"/>
      <c r="L23" s="52"/>
      <c r="M23" s="52"/>
      <c r="N23" s="52"/>
      <c r="O23" s="76"/>
      <c r="P23" s="26"/>
    </row>
    <row r="24" spans="2:16">
      <c r="B24" s="25"/>
      <c r="C24" s="77" t="s">
        <v>52</v>
      </c>
      <c r="D24" s="464" t="s">
        <v>7</v>
      </c>
      <c r="E24" s="465"/>
      <c r="F24" s="465"/>
      <c r="G24" s="465"/>
      <c r="H24" s="465"/>
      <c r="I24" s="465"/>
      <c r="J24" s="465"/>
      <c r="K24" s="465"/>
      <c r="L24" s="466"/>
      <c r="M24" s="482" t="s">
        <v>53</v>
      </c>
      <c r="N24" s="483"/>
      <c r="O24" s="77" t="s">
        <v>9</v>
      </c>
      <c r="P24" s="34"/>
    </row>
    <row r="25" spans="2:16" ht="14.4" thickBot="1">
      <c r="B25" s="25"/>
      <c r="C25" s="78"/>
      <c r="D25" s="438"/>
      <c r="E25" s="439"/>
      <c r="F25" s="439"/>
      <c r="G25" s="439"/>
      <c r="H25" s="439"/>
      <c r="I25" s="439"/>
      <c r="J25" s="439"/>
      <c r="K25" s="439"/>
      <c r="L25" s="440"/>
      <c r="M25" s="438"/>
      <c r="N25" s="440"/>
      <c r="O25" s="79"/>
      <c r="P25" s="35"/>
    </row>
    <row r="26" spans="2:16">
      <c r="B26" s="25"/>
      <c r="C26" s="441" t="s">
        <v>54</v>
      </c>
      <c r="D26" s="442"/>
      <c r="E26" s="442"/>
      <c r="F26" s="442"/>
      <c r="G26" s="442"/>
      <c r="H26" s="442"/>
      <c r="I26" s="442"/>
      <c r="J26" s="442"/>
      <c r="K26" s="442"/>
      <c r="L26" s="442"/>
      <c r="M26" s="442"/>
      <c r="N26" s="442"/>
      <c r="O26" s="443"/>
      <c r="P26" s="36"/>
    </row>
    <row r="27" spans="2:16">
      <c r="B27" s="25"/>
      <c r="C27" s="444"/>
      <c r="D27" s="445"/>
      <c r="E27" s="445"/>
      <c r="F27" s="445"/>
      <c r="G27" s="445"/>
      <c r="H27" s="445"/>
      <c r="I27" s="445"/>
      <c r="J27" s="445"/>
      <c r="K27" s="445"/>
      <c r="L27" s="445"/>
      <c r="M27" s="445"/>
      <c r="N27" s="445"/>
      <c r="O27" s="446"/>
      <c r="P27" s="36"/>
    </row>
    <row r="28" spans="2:16" ht="14.4" thickBot="1">
      <c r="B28" s="25"/>
      <c r="C28" s="447"/>
      <c r="D28" s="448"/>
      <c r="E28" s="448"/>
      <c r="F28" s="448"/>
      <c r="G28" s="448"/>
      <c r="H28" s="448"/>
      <c r="I28" s="448"/>
      <c r="J28" s="448"/>
      <c r="K28" s="448"/>
      <c r="L28" s="448"/>
      <c r="M28" s="448"/>
      <c r="N28" s="448"/>
      <c r="O28" s="449"/>
      <c r="P28" s="36"/>
    </row>
    <row r="29" spans="2:16" ht="14.4">
      <c r="B29" s="25"/>
      <c r="C29" s="426" t="s">
        <v>7</v>
      </c>
      <c r="D29" s="493"/>
      <c r="E29" s="493"/>
      <c r="F29" s="493"/>
      <c r="G29" s="494"/>
      <c r="H29" s="432" t="s">
        <v>55</v>
      </c>
      <c r="I29" s="493"/>
      <c r="J29" s="436" t="s">
        <v>56</v>
      </c>
      <c r="K29" s="437"/>
      <c r="L29" s="80" t="s">
        <v>57</v>
      </c>
      <c r="M29" s="432" t="s">
        <v>58</v>
      </c>
      <c r="N29" s="433"/>
      <c r="O29" s="81" t="s">
        <v>59</v>
      </c>
      <c r="P29" s="37"/>
    </row>
    <row r="30" spans="2:16" ht="14.4">
      <c r="B30" s="25"/>
      <c r="C30" s="410"/>
      <c r="D30" s="411"/>
      <c r="E30" s="411"/>
      <c r="F30" s="411"/>
      <c r="G30" s="487"/>
      <c r="H30" s="488"/>
      <c r="I30" s="487"/>
      <c r="J30" s="488"/>
      <c r="K30" s="487"/>
      <c r="L30" s="82"/>
      <c r="M30" s="489"/>
      <c r="N30" s="490"/>
      <c r="O30" s="83"/>
      <c r="P30" s="38"/>
    </row>
    <row r="31" spans="2:16" ht="14.4">
      <c r="B31" s="25"/>
      <c r="C31" s="84"/>
      <c r="D31" s="85"/>
      <c r="E31" s="85"/>
      <c r="F31" s="85"/>
      <c r="G31" s="86"/>
      <c r="H31" s="87"/>
      <c r="I31" s="86"/>
      <c r="J31" s="87"/>
      <c r="K31" s="86"/>
      <c r="L31" s="82"/>
      <c r="M31" s="489"/>
      <c r="N31" s="490"/>
      <c r="O31" s="83"/>
      <c r="P31" s="38"/>
    </row>
    <row r="32" spans="2:16" ht="15" thickBot="1">
      <c r="B32" s="25"/>
      <c r="C32" s="422"/>
      <c r="D32" s="423"/>
      <c r="E32" s="423"/>
      <c r="F32" s="423"/>
      <c r="G32" s="450"/>
      <c r="H32" s="451"/>
      <c r="I32" s="450"/>
      <c r="J32" s="451"/>
      <c r="K32" s="450"/>
      <c r="L32" s="88"/>
      <c r="M32" s="452"/>
      <c r="N32" s="453"/>
      <c r="O32" s="83"/>
      <c r="P32" s="38"/>
    </row>
    <row r="33" spans="2:16" ht="15" thickBot="1">
      <c r="B33" s="25"/>
      <c r="C33" s="416" t="s">
        <v>60</v>
      </c>
      <c r="D33" s="417"/>
      <c r="E33" s="417"/>
      <c r="F33" s="417"/>
      <c r="G33" s="417"/>
      <c r="H33" s="417"/>
      <c r="I33" s="417"/>
      <c r="J33" s="417"/>
      <c r="K33" s="417"/>
      <c r="L33" s="417"/>
      <c r="M33" s="417"/>
      <c r="N33" s="418"/>
      <c r="O33" s="89"/>
      <c r="P33" s="39"/>
    </row>
    <row r="34" spans="2:16" ht="13.5" customHeight="1">
      <c r="B34" s="25"/>
      <c r="C34" s="441" t="s">
        <v>61</v>
      </c>
      <c r="D34" s="442"/>
      <c r="E34" s="442"/>
      <c r="F34" s="442"/>
      <c r="G34" s="442"/>
      <c r="H34" s="442"/>
      <c r="I34" s="442"/>
      <c r="J34" s="442"/>
      <c r="K34" s="442"/>
      <c r="L34" s="442"/>
      <c r="M34" s="442"/>
      <c r="N34" s="442"/>
      <c r="O34" s="443"/>
      <c r="P34" s="36"/>
    </row>
    <row r="35" spans="2:16">
      <c r="B35" s="25"/>
      <c r="C35" s="444"/>
      <c r="D35" s="445"/>
      <c r="E35" s="445"/>
      <c r="F35" s="445"/>
      <c r="G35" s="445"/>
      <c r="H35" s="445"/>
      <c r="I35" s="445"/>
      <c r="J35" s="445"/>
      <c r="K35" s="445"/>
      <c r="L35" s="445"/>
      <c r="M35" s="445"/>
      <c r="N35" s="445"/>
      <c r="O35" s="446"/>
      <c r="P35" s="36"/>
    </row>
    <row r="36" spans="2:16" ht="14.4" thickBot="1">
      <c r="B36" s="25"/>
      <c r="C36" s="447"/>
      <c r="D36" s="448"/>
      <c r="E36" s="448"/>
      <c r="F36" s="448"/>
      <c r="G36" s="448"/>
      <c r="H36" s="448"/>
      <c r="I36" s="448"/>
      <c r="J36" s="448"/>
      <c r="K36" s="448"/>
      <c r="L36" s="448"/>
      <c r="M36" s="448"/>
      <c r="N36" s="448"/>
      <c r="O36" s="449"/>
      <c r="P36" s="36"/>
    </row>
    <row r="37" spans="2:16" ht="14.4">
      <c r="B37" s="25"/>
      <c r="C37" s="426" t="s">
        <v>7</v>
      </c>
      <c r="D37" s="427"/>
      <c r="E37" s="427"/>
      <c r="F37" s="427"/>
      <c r="G37" s="427"/>
      <c r="H37" s="427"/>
      <c r="I37" s="427"/>
      <c r="J37" s="433"/>
      <c r="K37" s="207" t="s">
        <v>53</v>
      </c>
      <c r="L37" s="80" t="s">
        <v>9</v>
      </c>
      <c r="M37" s="432" t="s">
        <v>62</v>
      </c>
      <c r="N37" s="433"/>
      <c r="O37" s="81" t="s">
        <v>59</v>
      </c>
      <c r="P37" s="37"/>
    </row>
    <row r="38" spans="2:16" ht="14.4">
      <c r="B38" s="25"/>
      <c r="C38" s="410"/>
      <c r="D38" s="411"/>
      <c r="E38" s="411"/>
      <c r="F38" s="411"/>
      <c r="G38" s="411"/>
      <c r="H38" s="411"/>
      <c r="I38" s="411"/>
      <c r="J38" s="487"/>
      <c r="K38" s="211"/>
      <c r="L38" s="90"/>
      <c r="M38" s="491"/>
      <c r="N38" s="492"/>
      <c r="O38" s="83"/>
      <c r="P38" s="38"/>
    </row>
    <row r="39" spans="2:16" ht="15" thickBot="1">
      <c r="B39" s="25"/>
      <c r="C39" s="422"/>
      <c r="D39" s="423"/>
      <c r="E39" s="423"/>
      <c r="F39" s="423"/>
      <c r="G39" s="423"/>
      <c r="H39" s="423"/>
      <c r="I39" s="423"/>
      <c r="J39" s="450"/>
      <c r="K39" s="85"/>
      <c r="L39" s="91"/>
      <c r="M39" s="424"/>
      <c r="N39" s="425"/>
      <c r="O39" s="92"/>
      <c r="P39" s="38"/>
    </row>
    <row r="40" spans="2:16" ht="15" thickBot="1">
      <c r="B40" s="25"/>
      <c r="C40" s="416" t="s">
        <v>60</v>
      </c>
      <c r="D40" s="417"/>
      <c r="E40" s="417"/>
      <c r="F40" s="417"/>
      <c r="G40" s="417"/>
      <c r="H40" s="417"/>
      <c r="I40" s="417"/>
      <c r="J40" s="417"/>
      <c r="K40" s="417"/>
      <c r="L40" s="417"/>
      <c r="M40" s="417"/>
      <c r="N40" s="418"/>
      <c r="O40" s="93">
        <v>0</v>
      </c>
      <c r="P40" s="38"/>
    </row>
    <row r="41" spans="2:16">
      <c r="B41" s="25"/>
      <c r="C41" s="441" t="s">
        <v>63</v>
      </c>
      <c r="D41" s="442"/>
      <c r="E41" s="442"/>
      <c r="F41" s="442"/>
      <c r="G41" s="442"/>
      <c r="H41" s="442"/>
      <c r="I41" s="442"/>
      <c r="J41" s="442"/>
      <c r="K41" s="442"/>
      <c r="L41" s="442"/>
      <c r="M41" s="442"/>
      <c r="N41" s="442"/>
      <c r="O41" s="443"/>
      <c r="P41" s="36"/>
    </row>
    <row r="42" spans="2:16">
      <c r="B42" s="25"/>
      <c r="C42" s="444"/>
      <c r="D42" s="445"/>
      <c r="E42" s="445"/>
      <c r="F42" s="445"/>
      <c r="G42" s="445"/>
      <c r="H42" s="445"/>
      <c r="I42" s="445"/>
      <c r="J42" s="445"/>
      <c r="K42" s="445"/>
      <c r="L42" s="445"/>
      <c r="M42" s="445"/>
      <c r="N42" s="445"/>
      <c r="O42" s="446"/>
      <c r="P42" s="36"/>
    </row>
    <row r="43" spans="2:16" ht="14.4" thickBot="1">
      <c r="B43" s="25"/>
      <c r="C43" s="447"/>
      <c r="D43" s="448"/>
      <c r="E43" s="448"/>
      <c r="F43" s="448"/>
      <c r="G43" s="448"/>
      <c r="H43" s="448"/>
      <c r="I43" s="448"/>
      <c r="J43" s="448"/>
      <c r="K43" s="448"/>
      <c r="L43" s="448"/>
      <c r="M43" s="448"/>
      <c r="N43" s="448"/>
      <c r="O43" s="449"/>
      <c r="P43" s="36"/>
    </row>
    <row r="44" spans="2:16" ht="16.8">
      <c r="B44" s="25"/>
      <c r="C44" s="426" t="s">
        <v>64</v>
      </c>
      <c r="D44" s="427"/>
      <c r="E44" s="427"/>
      <c r="F44" s="427"/>
      <c r="G44" s="427"/>
      <c r="H44" s="427"/>
      <c r="I44" s="427"/>
      <c r="J44" s="80" t="s">
        <v>65</v>
      </c>
      <c r="K44" s="209" t="s">
        <v>66</v>
      </c>
      <c r="L44" s="94" t="s">
        <v>67</v>
      </c>
      <c r="M44" s="432" t="s">
        <v>68</v>
      </c>
      <c r="N44" s="433"/>
      <c r="O44" s="81" t="s">
        <v>59</v>
      </c>
      <c r="P44" s="37"/>
    </row>
    <row r="45" spans="2:16" ht="14.4">
      <c r="B45" s="25"/>
      <c r="C45" s="410"/>
      <c r="D45" s="411"/>
      <c r="E45" s="411"/>
      <c r="F45" s="411"/>
      <c r="G45" s="411"/>
      <c r="H45" s="411"/>
      <c r="I45" s="411"/>
      <c r="J45" s="95"/>
      <c r="K45" s="96"/>
      <c r="L45" s="95"/>
      <c r="M45" s="430"/>
      <c r="N45" s="431"/>
      <c r="O45" s="83"/>
      <c r="P45" s="38"/>
    </row>
    <row r="46" spans="2:16" ht="15" thickBot="1">
      <c r="B46" s="25"/>
      <c r="C46" s="422"/>
      <c r="D46" s="423"/>
      <c r="E46" s="423"/>
      <c r="F46" s="423"/>
      <c r="G46" s="423"/>
      <c r="H46" s="423"/>
      <c r="I46" s="423"/>
      <c r="J46" s="97"/>
      <c r="K46" s="98"/>
      <c r="L46" s="97"/>
      <c r="M46" s="424"/>
      <c r="N46" s="425"/>
      <c r="O46" s="99"/>
      <c r="P46" s="38"/>
    </row>
    <row r="47" spans="2:16" ht="15" thickBot="1">
      <c r="B47" s="25"/>
      <c r="C47" s="416" t="s">
        <v>60</v>
      </c>
      <c r="D47" s="417"/>
      <c r="E47" s="417"/>
      <c r="F47" s="417"/>
      <c r="G47" s="417"/>
      <c r="H47" s="417"/>
      <c r="I47" s="417"/>
      <c r="J47" s="417"/>
      <c r="K47" s="417"/>
      <c r="L47" s="417"/>
      <c r="M47" s="417"/>
      <c r="N47" s="418"/>
      <c r="O47" s="89"/>
      <c r="P47" s="39"/>
    </row>
    <row r="48" spans="2:16">
      <c r="B48" s="25"/>
      <c r="C48" s="441" t="s">
        <v>69</v>
      </c>
      <c r="D48" s="442"/>
      <c r="E48" s="442"/>
      <c r="F48" s="442"/>
      <c r="G48" s="442"/>
      <c r="H48" s="442"/>
      <c r="I48" s="442"/>
      <c r="J48" s="442"/>
      <c r="K48" s="442"/>
      <c r="L48" s="442"/>
      <c r="M48" s="442"/>
      <c r="N48" s="442"/>
      <c r="O48" s="443"/>
      <c r="P48" s="36"/>
    </row>
    <row r="49" spans="2:16">
      <c r="B49" s="25"/>
      <c r="C49" s="444"/>
      <c r="D49" s="445"/>
      <c r="E49" s="445"/>
      <c r="F49" s="445"/>
      <c r="G49" s="445"/>
      <c r="H49" s="445"/>
      <c r="I49" s="445"/>
      <c r="J49" s="445"/>
      <c r="K49" s="445"/>
      <c r="L49" s="445"/>
      <c r="M49" s="445"/>
      <c r="N49" s="445"/>
      <c r="O49" s="446"/>
      <c r="P49" s="36"/>
    </row>
    <row r="50" spans="2:16" ht="14.4" thickBot="1">
      <c r="B50" s="25"/>
      <c r="C50" s="447"/>
      <c r="D50" s="448"/>
      <c r="E50" s="448"/>
      <c r="F50" s="448"/>
      <c r="G50" s="448"/>
      <c r="H50" s="448"/>
      <c r="I50" s="448"/>
      <c r="J50" s="448"/>
      <c r="K50" s="448"/>
      <c r="L50" s="448"/>
      <c r="M50" s="448"/>
      <c r="N50" s="448"/>
      <c r="O50" s="449"/>
      <c r="P50" s="36"/>
    </row>
    <row r="51" spans="2:16" ht="28.2">
      <c r="B51" s="25"/>
      <c r="C51" s="426" t="s">
        <v>70</v>
      </c>
      <c r="D51" s="427"/>
      <c r="E51" s="427"/>
      <c r="F51" s="427"/>
      <c r="G51" s="427"/>
      <c r="H51" s="427"/>
      <c r="I51" s="427"/>
      <c r="J51" s="80" t="s">
        <v>71</v>
      </c>
      <c r="K51" s="100" t="s">
        <v>72</v>
      </c>
      <c r="L51" s="101" t="s">
        <v>73</v>
      </c>
      <c r="M51" s="428" t="s">
        <v>58</v>
      </c>
      <c r="N51" s="429"/>
      <c r="O51" s="102" t="s">
        <v>59</v>
      </c>
      <c r="P51" s="40"/>
    </row>
    <row r="52" spans="2:16" ht="14.4">
      <c r="B52" s="25"/>
      <c r="C52" s="103"/>
      <c r="D52" s="104"/>
      <c r="E52" s="104"/>
      <c r="F52" s="104"/>
      <c r="G52" s="104"/>
      <c r="H52" s="104"/>
      <c r="I52" s="104"/>
      <c r="J52" s="105"/>
      <c r="K52" s="106"/>
      <c r="L52" s="107"/>
      <c r="M52" s="434"/>
      <c r="N52" s="435"/>
      <c r="O52" s="108"/>
      <c r="P52" s="41"/>
    </row>
    <row r="53" spans="2:16" ht="14.4">
      <c r="B53" s="25"/>
      <c r="C53" s="103"/>
      <c r="D53" s="104"/>
      <c r="E53" s="104"/>
      <c r="F53" s="104"/>
      <c r="G53" s="104"/>
      <c r="H53" s="104"/>
      <c r="I53" s="104"/>
      <c r="J53" s="105"/>
      <c r="K53" s="106"/>
      <c r="L53" s="107"/>
      <c r="M53" s="434"/>
      <c r="N53" s="435"/>
      <c r="O53" s="108"/>
      <c r="P53" s="41"/>
    </row>
    <row r="54" spans="2:16" ht="14.4">
      <c r="B54" s="25"/>
      <c r="C54" s="103"/>
      <c r="D54" s="104"/>
      <c r="E54" s="104"/>
      <c r="F54" s="104"/>
      <c r="G54" s="104"/>
      <c r="H54" s="104"/>
      <c r="I54" s="104"/>
      <c r="J54" s="105"/>
      <c r="K54" s="106"/>
      <c r="L54" s="107"/>
      <c r="M54" s="430"/>
      <c r="N54" s="431"/>
      <c r="O54" s="108"/>
      <c r="P54" s="41"/>
    </row>
    <row r="55" spans="2:16" ht="15" thickBot="1">
      <c r="B55" s="25"/>
      <c r="C55" s="422"/>
      <c r="D55" s="423"/>
      <c r="E55" s="423"/>
      <c r="F55" s="423"/>
      <c r="G55" s="423"/>
      <c r="H55" s="423"/>
      <c r="I55" s="423"/>
      <c r="J55" s="97"/>
      <c r="K55" s="98"/>
      <c r="L55" s="97"/>
      <c r="M55" s="424"/>
      <c r="N55" s="425"/>
      <c r="O55" s="99"/>
      <c r="P55" s="38"/>
    </row>
    <row r="56" spans="2:16" ht="15" thickBot="1">
      <c r="B56" s="25"/>
      <c r="C56" s="416" t="s">
        <v>60</v>
      </c>
      <c r="D56" s="417"/>
      <c r="E56" s="417"/>
      <c r="F56" s="417"/>
      <c r="G56" s="417"/>
      <c r="H56" s="417"/>
      <c r="I56" s="417"/>
      <c r="J56" s="417"/>
      <c r="K56" s="417"/>
      <c r="L56" s="417"/>
      <c r="M56" s="417"/>
      <c r="N56" s="418"/>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19" t="s">
        <v>74</v>
      </c>
      <c r="D58" s="420"/>
      <c r="E58" s="420"/>
      <c r="F58" s="420"/>
      <c r="G58" s="420"/>
      <c r="H58" s="420"/>
      <c r="I58" s="420"/>
      <c r="J58" s="420"/>
      <c r="K58" s="420"/>
      <c r="L58" s="420"/>
      <c r="M58" s="420"/>
      <c r="N58" s="421"/>
      <c r="O58" s="109"/>
      <c r="P58" s="42"/>
    </row>
    <row r="59" spans="2:16">
      <c r="B59" s="25"/>
      <c r="C59" s="441" t="s">
        <v>75</v>
      </c>
      <c r="D59" s="442"/>
      <c r="E59" s="442"/>
      <c r="F59" s="442"/>
      <c r="G59" s="442"/>
      <c r="H59" s="442"/>
      <c r="I59" s="442"/>
      <c r="J59" s="442"/>
      <c r="K59" s="442"/>
      <c r="L59" s="442"/>
      <c r="M59" s="442"/>
      <c r="N59" s="442"/>
      <c r="O59" s="443"/>
      <c r="P59" s="36"/>
    </row>
    <row r="60" spans="2:16">
      <c r="B60" s="25"/>
      <c r="C60" s="444"/>
      <c r="D60" s="445"/>
      <c r="E60" s="445"/>
      <c r="F60" s="445"/>
      <c r="G60" s="445"/>
      <c r="H60" s="445"/>
      <c r="I60" s="445"/>
      <c r="J60" s="445"/>
      <c r="K60" s="445"/>
      <c r="L60" s="445"/>
      <c r="M60" s="445"/>
      <c r="N60" s="445"/>
      <c r="O60" s="446"/>
      <c r="P60" s="36"/>
    </row>
    <row r="61" spans="2:16" ht="14.4" thickBot="1">
      <c r="B61" s="25"/>
      <c r="C61" s="447"/>
      <c r="D61" s="448"/>
      <c r="E61" s="448"/>
      <c r="F61" s="448"/>
      <c r="G61" s="448"/>
      <c r="H61" s="448"/>
      <c r="I61" s="448"/>
      <c r="J61" s="448"/>
      <c r="K61" s="448"/>
      <c r="L61" s="448"/>
      <c r="M61" s="448"/>
      <c r="N61" s="448"/>
      <c r="O61" s="449"/>
      <c r="P61" s="36"/>
    </row>
    <row r="62" spans="2:16" ht="14.4">
      <c r="B62" s="25"/>
      <c r="C62" s="426" t="s">
        <v>76</v>
      </c>
      <c r="D62" s="427"/>
      <c r="E62" s="427"/>
      <c r="F62" s="427"/>
      <c r="G62" s="427"/>
      <c r="H62" s="427"/>
      <c r="I62" s="427"/>
      <c r="J62" s="209"/>
      <c r="K62" s="210"/>
      <c r="L62" s="101" t="s">
        <v>77</v>
      </c>
      <c r="M62" s="428" t="s">
        <v>78</v>
      </c>
      <c r="N62" s="429"/>
      <c r="O62" s="102"/>
      <c r="P62" s="40"/>
    </row>
    <row r="63" spans="2:16" ht="14.4">
      <c r="B63" s="25"/>
      <c r="C63" s="410" t="s">
        <v>79</v>
      </c>
      <c r="D63" s="411"/>
      <c r="E63" s="411"/>
      <c r="F63" s="411"/>
      <c r="G63" s="411"/>
      <c r="H63" s="411"/>
      <c r="I63" s="411"/>
      <c r="J63" s="110"/>
      <c r="K63" s="111"/>
      <c r="L63" s="112"/>
      <c r="M63" s="412"/>
      <c r="N63" s="413"/>
      <c r="O63" s="113"/>
      <c r="P63" s="43"/>
    </row>
    <row r="64" spans="2:16" ht="14.4">
      <c r="B64" s="25"/>
      <c r="C64" s="84" t="s">
        <v>80</v>
      </c>
      <c r="D64" s="85"/>
      <c r="E64" s="85"/>
      <c r="F64" s="85"/>
      <c r="G64" s="85"/>
      <c r="H64" s="85"/>
      <c r="I64" s="85"/>
      <c r="J64" s="110"/>
      <c r="K64" s="111"/>
      <c r="L64" s="112"/>
      <c r="M64" s="412"/>
      <c r="N64" s="413"/>
      <c r="O64" s="113"/>
      <c r="P64" s="43"/>
    </row>
    <row r="65" spans="2:16" ht="15" thickBot="1">
      <c r="B65" s="25"/>
      <c r="C65" s="69" t="s">
        <v>81</v>
      </c>
      <c r="D65" s="70"/>
      <c r="E65" s="70"/>
      <c r="F65" s="70"/>
      <c r="G65" s="70"/>
      <c r="H65" s="70"/>
      <c r="I65" s="70"/>
      <c r="J65" s="114"/>
      <c r="K65" s="115"/>
      <c r="L65" s="112"/>
      <c r="M65" s="414"/>
      <c r="N65" s="415"/>
      <c r="O65" s="113"/>
      <c r="P65" s="43"/>
    </row>
    <row r="66" spans="2:16" ht="15" thickBot="1">
      <c r="B66" s="25"/>
      <c r="C66" s="416" t="s">
        <v>60</v>
      </c>
      <c r="D66" s="417"/>
      <c r="E66" s="417"/>
      <c r="F66" s="417"/>
      <c r="G66" s="417"/>
      <c r="H66" s="417"/>
      <c r="I66" s="417"/>
      <c r="J66" s="417"/>
      <c r="K66" s="417"/>
      <c r="L66" s="417"/>
      <c r="M66" s="417"/>
      <c r="N66" s="418"/>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19" t="s">
        <v>82</v>
      </c>
      <c r="D68" s="420"/>
      <c r="E68" s="420"/>
      <c r="F68" s="420"/>
      <c r="G68" s="420"/>
      <c r="H68" s="420"/>
      <c r="I68" s="420"/>
      <c r="J68" s="420"/>
      <c r="K68" s="420"/>
      <c r="L68" s="420"/>
      <c r="M68" s="420"/>
      <c r="N68" s="421"/>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83</v>
      </c>
      <c r="I70" s="118"/>
      <c r="J70" s="118"/>
      <c r="K70" s="118"/>
      <c r="L70" s="52"/>
      <c r="M70" s="52"/>
      <c r="N70" s="52"/>
      <c r="O70" s="76"/>
      <c r="P70" s="26"/>
    </row>
    <row r="71" spans="2:16" ht="14.4">
      <c r="B71" s="25"/>
      <c r="C71" s="75"/>
      <c r="D71" s="52"/>
      <c r="E71" s="52"/>
      <c r="F71" s="52"/>
      <c r="G71" s="52"/>
      <c r="H71" s="118" t="s">
        <v>84</v>
      </c>
      <c r="I71" s="52"/>
      <c r="J71" s="52"/>
      <c r="K71" s="52"/>
      <c r="L71" s="52"/>
      <c r="M71" s="52"/>
      <c r="N71" s="52"/>
      <c r="O71" s="76"/>
      <c r="P71" s="45"/>
    </row>
    <row r="72" spans="2:16" ht="14.4">
      <c r="B72" s="25"/>
      <c r="C72" s="75"/>
      <c r="D72" s="52"/>
      <c r="E72" s="52"/>
      <c r="F72" s="52"/>
      <c r="G72" s="52"/>
      <c r="H72" s="118" t="s">
        <v>85</v>
      </c>
      <c r="I72" s="52"/>
      <c r="J72" s="52"/>
      <c r="K72" s="52"/>
      <c r="L72" s="52"/>
      <c r="M72" s="52"/>
      <c r="N72" s="52"/>
      <c r="O72" s="76"/>
      <c r="P72" s="45"/>
    </row>
    <row r="73" spans="2:16" ht="14.4">
      <c r="B73" s="25"/>
      <c r="C73" s="61"/>
      <c r="D73" s="119"/>
      <c r="E73" s="119"/>
      <c r="F73" s="119"/>
      <c r="G73" s="119"/>
      <c r="H73" s="118" t="s">
        <v>86</v>
      </c>
      <c r="I73" s="119"/>
      <c r="J73" s="119"/>
      <c r="K73" s="119"/>
      <c r="L73" s="119"/>
      <c r="M73" s="119"/>
      <c r="N73" s="119"/>
      <c r="O73" s="120"/>
      <c r="P73" s="46"/>
    </row>
    <row r="74" spans="2:16" ht="14.4">
      <c r="B74" s="25"/>
      <c r="C74" s="75"/>
      <c r="D74" s="52"/>
      <c r="E74" s="52"/>
      <c r="F74" s="52"/>
      <c r="G74" s="52"/>
      <c r="H74" s="52" t="s">
        <v>87</v>
      </c>
      <c r="I74" s="52"/>
      <c r="J74" s="52"/>
      <c r="K74" s="52"/>
      <c r="L74" s="52"/>
      <c r="M74" s="52"/>
      <c r="N74" s="52"/>
      <c r="O74" s="76"/>
      <c r="P74" s="26"/>
    </row>
    <row r="75" spans="2:16" ht="14.4">
      <c r="B75" s="25"/>
      <c r="C75" s="121" t="s">
        <v>88</v>
      </c>
      <c r="D75" s="122"/>
      <c r="E75" s="122"/>
      <c r="F75" s="122"/>
      <c r="G75" s="122"/>
      <c r="H75" s="122"/>
      <c r="I75" s="122"/>
      <c r="J75" s="122"/>
      <c r="K75" s="122"/>
      <c r="L75" s="122"/>
      <c r="M75" s="122"/>
      <c r="N75" s="122"/>
      <c r="O75" s="123"/>
      <c r="P75" s="26"/>
    </row>
    <row r="76" spans="2:16" ht="14.4">
      <c r="B76" s="25"/>
      <c r="C76" s="407"/>
      <c r="D76" s="408"/>
      <c r="E76" s="408"/>
      <c r="F76" s="408"/>
      <c r="G76" s="408"/>
      <c r="H76" s="408"/>
      <c r="I76" s="408"/>
      <c r="J76" s="408"/>
      <c r="K76" s="408"/>
      <c r="L76" s="408"/>
      <c r="M76" s="408"/>
      <c r="N76" s="408"/>
      <c r="O76" s="409"/>
      <c r="P76" s="46"/>
    </row>
    <row r="77" spans="2:16" ht="14.4">
      <c r="B77" s="25"/>
      <c r="C77" s="407"/>
      <c r="D77" s="408"/>
      <c r="E77" s="408"/>
      <c r="F77" s="408"/>
      <c r="G77" s="408"/>
      <c r="H77" s="408"/>
      <c r="I77" s="408"/>
      <c r="J77" s="408"/>
      <c r="K77" s="408"/>
      <c r="L77" s="408"/>
      <c r="M77" s="408"/>
      <c r="N77" s="408"/>
      <c r="O77" s="409"/>
      <c r="P77" s="46"/>
    </row>
    <row r="78" spans="2:16" ht="14.4">
      <c r="B78" s="25"/>
      <c r="C78" s="61"/>
      <c r="D78" s="119"/>
      <c r="E78" s="119"/>
      <c r="F78" s="119"/>
      <c r="G78" s="119"/>
      <c r="H78" s="119"/>
      <c r="I78" s="119"/>
      <c r="J78" s="119"/>
      <c r="K78" s="119"/>
      <c r="L78" s="119"/>
      <c r="M78" s="119"/>
      <c r="N78" s="119"/>
      <c r="O78" s="120"/>
      <c r="P78" s="46"/>
    </row>
    <row r="79" spans="2:16" ht="14.4">
      <c r="B79" s="25"/>
      <c r="C79" s="124" t="s">
        <v>89</v>
      </c>
      <c r="D79" s="119"/>
      <c r="E79" s="119"/>
      <c r="F79" s="119"/>
      <c r="G79" s="119"/>
      <c r="H79" s="119"/>
      <c r="I79" s="119"/>
      <c r="J79" s="119"/>
      <c r="K79" s="119"/>
      <c r="L79" s="119"/>
      <c r="M79" s="119"/>
      <c r="N79" s="119"/>
      <c r="O79" s="120"/>
      <c r="P79" s="46"/>
    </row>
    <row r="80" spans="2:16" ht="12.75" customHeight="1">
      <c r="B80" s="25"/>
      <c r="C80" s="404" t="s">
        <v>90</v>
      </c>
      <c r="D80" s="405"/>
      <c r="E80" s="405"/>
      <c r="F80" s="405"/>
      <c r="G80" s="405"/>
      <c r="H80" s="405"/>
      <c r="I80" s="405"/>
      <c r="J80" s="405"/>
      <c r="K80" s="405"/>
      <c r="L80" s="405"/>
      <c r="M80" s="405"/>
      <c r="N80" s="405"/>
      <c r="O80" s="406"/>
      <c r="P80" s="47"/>
    </row>
    <row r="81" spans="2:16" ht="28.5" customHeight="1">
      <c r="B81" s="25"/>
      <c r="C81" s="404"/>
      <c r="D81" s="405"/>
      <c r="E81" s="405"/>
      <c r="F81" s="405"/>
      <c r="G81" s="405"/>
      <c r="H81" s="405"/>
      <c r="I81" s="405"/>
      <c r="J81" s="405"/>
      <c r="K81" s="405"/>
      <c r="L81" s="405"/>
      <c r="M81" s="405"/>
      <c r="N81" s="405"/>
      <c r="O81" s="406"/>
      <c r="P81" s="47"/>
    </row>
    <row r="82" spans="2:16" ht="13.35" customHeight="1">
      <c r="B82" s="25"/>
      <c r="C82" s="404" t="s">
        <v>91</v>
      </c>
      <c r="D82" s="405"/>
      <c r="E82" s="405"/>
      <c r="F82" s="405"/>
      <c r="G82" s="405"/>
      <c r="H82" s="405"/>
      <c r="I82" s="405"/>
      <c r="J82" s="405"/>
      <c r="K82" s="405"/>
      <c r="L82" s="405"/>
      <c r="M82" s="405"/>
      <c r="N82" s="405"/>
      <c r="O82" s="406"/>
      <c r="P82" s="47"/>
    </row>
    <row r="83" spans="2:16" ht="45" customHeight="1">
      <c r="B83" s="25"/>
      <c r="C83" s="404"/>
      <c r="D83" s="405"/>
      <c r="E83" s="405"/>
      <c r="F83" s="405"/>
      <c r="G83" s="405"/>
      <c r="H83" s="405"/>
      <c r="I83" s="405"/>
      <c r="J83" s="405"/>
      <c r="K83" s="405"/>
      <c r="L83" s="405"/>
      <c r="M83" s="405"/>
      <c r="N83" s="405"/>
      <c r="O83" s="406"/>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83</v>
      </c>
      <c r="I85" s="52"/>
      <c r="J85" s="52"/>
      <c r="K85" s="52"/>
      <c r="L85" s="52"/>
      <c r="M85" s="52"/>
      <c r="N85" s="52"/>
      <c r="O85" s="76"/>
      <c r="P85" s="26"/>
    </row>
    <row r="86" spans="2:16" ht="14.4">
      <c r="B86" s="25"/>
      <c r="C86" s="75"/>
      <c r="D86" s="52"/>
      <c r="E86" s="52"/>
      <c r="F86" s="52"/>
      <c r="G86" s="52"/>
      <c r="H86" s="52" t="s">
        <v>84</v>
      </c>
      <c r="I86" s="85"/>
      <c r="J86" s="85"/>
      <c r="K86" s="85"/>
      <c r="L86" s="52"/>
      <c r="M86" s="52"/>
      <c r="N86" s="52"/>
      <c r="O86" s="76"/>
      <c r="P86" s="26"/>
    </row>
    <row r="87" spans="2:16" ht="14.4">
      <c r="B87" s="25"/>
      <c r="C87" s="75"/>
      <c r="D87" s="52"/>
      <c r="E87" s="52"/>
      <c r="F87" s="52"/>
      <c r="G87" s="52"/>
      <c r="H87" s="52" t="s">
        <v>92</v>
      </c>
      <c r="I87" s="125"/>
      <c r="J87" s="125"/>
      <c r="K87" s="125"/>
      <c r="L87" s="52"/>
      <c r="M87" s="52"/>
      <c r="N87" s="52"/>
      <c r="O87" s="76"/>
      <c r="P87" s="26"/>
    </row>
    <row r="88" spans="2:16" ht="14.4">
      <c r="B88" s="25"/>
      <c r="C88" s="126"/>
      <c r="D88" s="119"/>
      <c r="E88" s="119"/>
      <c r="F88" s="119"/>
      <c r="G88" s="119"/>
      <c r="H88" s="52" t="s">
        <v>93</v>
      </c>
      <c r="I88" s="52"/>
      <c r="J88" s="52"/>
      <c r="K88" s="52"/>
      <c r="L88" s="119"/>
      <c r="M88" s="119"/>
      <c r="N88" s="119"/>
      <c r="O88" s="120"/>
      <c r="P88" s="46"/>
    </row>
    <row r="89" spans="2:16" ht="18.75" customHeight="1" thickBot="1">
      <c r="B89" s="25"/>
      <c r="C89" s="400"/>
      <c r="D89" s="401"/>
      <c r="E89" s="401"/>
      <c r="F89" s="98"/>
      <c r="G89" s="98"/>
      <c r="H89" s="98"/>
      <c r="I89" s="98"/>
      <c r="J89" s="98"/>
      <c r="K89" s="398"/>
      <c r="L89" s="398"/>
      <c r="M89" s="398"/>
      <c r="N89" s="398"/>
      <c r="O89" s="399"/>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PROPUESTA OFICIAL (ENTIDAD)</vt:lpstr>
      <vt:lpstr>PROPUESTA ECONOMICA(Proponente)</vt:lpstr>
      <vt:lpstr>INDICAR CÓDIGO DEL ITEM DE PAGO</vt:lpstr>
      <vt:lpstr>_GoBack</vt:lpstr>
      <vt:lpstr>'INDICAR CÓDIGO DEL ITEM DE PAGO'!Área_de_impresión</vt:lpstr>
      <vt:lpstr>'PROPUESTA ECONOMICA(Proponente)'!Área_de_impresión</vt:lpstr>
      <vt:lpstr>'PROPUESTA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Francisco Jose Ruiz Ninco</cp:lastModifiedBy>
  <cp:revision/>
  <dcterms:created xsi:type="dcterms:W3CDTF">2006-06-27T16:47:25Z</dcterms:created>
  <dcterms:modified xsi:type="dcterms:W3CDTF">2026-08-20T17:12:41Z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