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5. MINIMA CUANTIA/2026/MANTENIMIENTO DE AUDIVISUALES/"/>
    </mc:Choice>
  </mc:AlternateContent>
  <xr:revisionPtr revIDLastSave="32" documentId="8_{1121A3E6-0BA7-4B87-91CD-3FACE3C26F95}" xr6:coauthVersionLast="47" xr6:coauthVersionMax="47" xr10:uidLastSave="{F45E8753-BC18-4A45-B2F5-F8CA1445BA22}"/>
  <bookViews>
    <workbookView xWindow="-80" yWindow="-80" windowWidth="19360" windowHeight="11440" xr2:uid="{00000000-000D-0000-FFFF-FFFF00000000}"/>
  </bookViews>
  <sheets>
    <sheet name="Audiov NO IVA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8" i="1" l="1" a="1"/>
  <c r="K28" i="1"/>
  <c r="E5" i="2"/>
  <c r="G5" i="2"/>
  <c r="I5" i="2"/>
  <c r="E6" i="2"/>
  <c r="G6" i="2"/>
  <c r="I6" i="2"/>
  <c r="E7" i="2"/>
  <c r="G7" i="2"/>
  <c r="I7" i="2"/>
  <c r="E8" i="2"/>
  <c r="G8" i="2"/>
  <c r="I8" i="2"/>
  <c r="E9" i="2"/>
  <c r="E31" i="2" s="1"/>
  <c r="E35" i="2" s="1"/>
  <c r="G9" i="2"/>
  <c r="G31" i="2" s="1"/>
  <c r="G35" i="2" s="1"/>
  <c r="I9" i="2"/>
  <c r="E10" i="2"/>
  <c r="G10" i="2"/>
  <c r="I10" i="2"/>
  <c r="E11" i="2"/>
  <c r="G11" i="2"/>
  <c r="I11" i="2"/>
  <c r="E12" i="2"/>
  <c r="G12" i="2"/>
  <c r="I12" i="2"/>
  <c r="E14" i="2"/>
  <c r="G14" i="2"/>
  <c r="I14" i="2"/>
  <c r="E15" i="2"/>
  <c r="G15" i="2"/>
  <c r="I15" i="2"/>
  <c r="E16" i="2"/>
  <c r="G16" i="2"/>
  <c r="I16" i="2"/>
  <c r="E17" i="2"/>
  <c r="G17" i="2"/>
  <c r="I17" i="2"/>
  <c r="E18" i="2"/>
  <c r="G18" i="2"/>
  <c r="I18" i="2"/>
  <c r="E19" i="2"/>
  <c r="G19" i="2"/>
  <c r="I19" i="2"/>
  <c r="I31" i="2" s="1"/>
  <c r="I35" i="2" s="1"/>
  <c r="E22" i="2"/>
  <c r="G22" i="2"/>
  <c r="I22" i="2"/>
  <c r="E23" i="2"/>
  <c r="G23" i="2"/>
  <c r="I23" i="2"/>
  <c r="E24" i="2"/>
  <c r="G24" i="2"/>
  <c r="I24" i="2"/>
  <c r="E25" i="2"/>
  <c r="G25" i="2"/>
  <c r="I25" i="2"/>
  <c r="E26" i="2"/>
  <c r="G26" i="2"/>
  <c r="I26" i="2"/>
  <c r="E27" i="2"/>
  <c r="G27" i="2"/>
  <c r="I27" i="2"/>
  <c r="E28" i="2"/>
  <c r="G28" i="2"/>
  <c r="I28" i="2"/>
  <c r="E29" i="2"/>
  <c r="G29" i="2"/>
  <c r="I29" i="2"/>
  <c r="J29" i="2"/>
  <c r="K29" i="2" s="1"/>
  <c r="J28" i="2"/>
  <c r="K28" i="2" s="1"/>
  <c r="J27" i="2"/>
  <c r="K27" i="2" s="1"/>
  <c r="J26" i="2"/>
  <c r="K26" i="2" s="1"/>
  <c r="J25" i="2"/>
  <c r="K25" i="2" s="1"/>
  <c r="J24" i="2"/>
  <c r="K24" i="2" s="1"/>
  <c r="J23" i="2"/>
  <c r="K23" i="2" s="1"/>
  <c r="J22" i="2"/>
  <c r="K22" i="2" s="1"/>
  <c r="J19" i="2"/>
  <c r="K19" i="2" s="1"/>
  <c r="J18" i="2"/>
  <c r="K18" i="2" s="1"/>
  <c r="J17" i="2"/>
  <c r="K17" i="2" s="1"/>
  <c r="J16" i="2"/>
  <c r="K16" i="2" s="1"/>
  <c r="J15" i="2"/>
  <c r="K15" i="2" s="1"/>
  <c r="J14" i="2"/>
  <c r="K14" i="2" s="1"/>
  <c r="J12" i="2"/>
  <c r="K12" i="2" s="1"/>
  <c r="J11" i="2"/>
  <c r="K11" i="2" s="1"/>
  <c r="J10" i="2"/>
  <c r="K10" i="2" s="1"/>
  <c r="J9" i="2"/>
  <c r="K9" i="2" s="1"/>
  <c r="J8" i="2"/>
  <c r="K8" i="2" s="1"/>
  <c r="J7" i="2"/>
  <c r="K7" i="2" s="1"/>
  <c r="J6" i="2"/>
  <c r="K6" i="2" s="1"/>
  <c r="J5" i="2"/>
  <c r="K5" i="2" s="1"/>
  <c r="J31" i="1"/>
  <c r="H31" i="1"/>
  <c r="K31" i="2" l="1"/>
  <c r="K35" i="2" s="1"/>
  <c r="K37" i="2" s="1"/>
  <c r="F8" i="1"/>
  <c r="F9" i="1"/>
  <c r="F10" i="1"/>
  <c r="F11" i="1"/>
  <c r="F12" i="1"/>
  <c r="F14" i="1"/>
  <c r="F15" i="1"/>
  <c r="F16" i="1"/>
  <c r="F17" i="1"/>
  <c r="F18" i="1"/>
  <c r="F19" i="1"/>
  <c r="F22" i="1"/>
  <c r="F23" i="1"/>
  <c r="F24" i="1"/>
  <c r="F25" i="1"/>
  <c r="F26" i="1"/>
  <c r="F31" i="1" s="1"/>
  <c r="F27" i="1"/>
  <c r="F28" i="1"/>
  <c r="F29" i="1"/>
  <c r="H15" i="1"/>
  <c r="H16" i="1"/>
  <c r="H17" i="1"/>
  <c r="H18" i="1"/>
  <c r="H19" i="1"/>
  <c r="H14" i="1"/>
  <c r="K23" i="1"/>
  <c r="L23" i="1" s="1"/>
  <c r="K24" i="1"/>
  <c r="L24" i="1" s="1"/>
  <c r="K25" i="1"/>
  <c r="L25" i="1" s="1"/>
  <c r="K26" i="1"/>
  <c r="L26" i="1" s="1"/>
  <c r="K27" i="1"/>
  <c r="L27" i="1" s="1"/>
  <c r="L28" i="1"/>
  <c r="K29" i="1"/>
  <c r="L29" i="1" s="1"/>
  <c r="K22" i="1"/>
  <c r="L22" i="1" s="1"/>
  <c r="J23" i="1"/>
  <c r="J24" i="1"/>
  <c r="J25" i="1"/>
  <c r="J26" i="1"/>
  <c r="J27" i="1"/>
  <c r="J28" i="1"/>
  <c r="J29" i="1"/>
  <c r="J22" i="1"/>
  <c r="J15" i="1"/>
  <c r="J16" i="1"/>
  <c r="J17" i="1"/>
  <c r="J18" i="1"/>
  <c r="J19" i="1"/>
  <c r="J14" i="1"/>
  <c r="J6" i="1"/>
  <c r="J7" i="1"/>
  <c r="J8" i="1"/>
  <c r="J9" i="1"/>
  <c r="J10" i="1"/>
  <c r="J11" i="1"/>
  <c r="J12" i="1"/>
  <c r="J5" i="1"/>
  <c r="H6" i="1"/>
  <c r="H7" i="1"/>
  <c r="H8" i="1"/>
  <c r="H9" i="1"/>
  <c r="H10" i="1"/>
  <c r="H11" i="1"/>
  <c r="H12" i="1"/>
  <c r="H22" i="1"/>
  <c r="H23" i="1"/>
  <c r="H24" i="1"/>
  <c r="H25" i="1"/>
  <c r="H26" i="1"/>
  <c r="H27" i="1"/>
  <c r="H28" i="1"/>
  <c r="H29" i="1"/>
  <c r="H5" i="1"/>
  <c r="K15" i="1" l="1"/>
  <c r="K16" i="1"/>
  <c r="K17" i="1"/>
  <c r="K18" i="1"/>
  <c r="K19" i="1"/>
  <c r="K14" i="1"/>
  <c r="K6" i="1"/>
  <c r="K7" i="1"/>
  <c r="K8" i="1"/>
  <c r="K9" i="1"/>
  <c r="K10" i="1"/>
  <c r="K11" i="1"/>
  <c r="K12" i="1"/>
  <c r="K5" i="1"/>
  <c r="L15" i="1" l="1"/>
  <c r="L16" i="1"/>
  <c r="L17" i="1"/>
  <c r="L18" i="1"/>
  <c r="L19" i="1"/>
  <c r="L14" i="1"/>
  <c r="L7" i="1"/>
  <c r="L8" i="1"/>
  <c r="L9" i="1"/>
  <c r="L10" i="1"/>
  <c r="L11" i="1"/>
  <c r="L12" i="1"/>
  <c r="L5" i="1"/>
  <c r="F6" i="1"/>
  <c r="F7" i="1"/>
  <c r="F5" i="1"/>
  <c r="J35" i="1" l="1"/>
  <c r="H35" i="1"/>
  <c r="L6" i="1"/>
  <c r="L31" i="1" s="1"/>
  <c r="L35" i="1" s="1"/>
  <c r="F35" i="1" l="1"/>
  <c r="L3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<sst xmlns="http://schemas.openxmlformats.org/spreadsheetml/2006/main" count="95" uniqueCount="40">
  <si>
    <t>ÍTEM</t>
  </si>
  <si>
    <t>CANTIDAD</t>
  </si>
  <si>
    <t>CONSOLA DE SONIDO YAMAHA MX12/4</t>
  </si>
  <si>
    <t xml:space="preserve">PLANTAS CARVER 1000W </t>
  </si>
  <si>
    <t>BOSE FREESPACE SYSTEM CONTROLLER MODEL 8/32 SYSTEM CONTROLER</t>
  </si>
  <si>
    <t>VIDEOBEAM -SANYO</t>
  </si>
  <si>
    <t>VIDEOBEAM - Epson</t>
  </si>
  <si>
    <t>Video Beam - Epson POWERLITE 1960</t>
  </si>
  <si>
    <t>VIDEOBEAM - INFOCUS IN114</t>
  </si>
  <si>
    <t>SISTEMA DE PARLANTES AUDITORIO, INCLUYE DOS (2) PARLANTES Y UN SUBWOOFER</t>
  </si>
  <si>
    <t>SISTEMA DE ALTAVOZ INSTITUCIONAL</t>
  </si>
  <si>
    <t>PARLANTES MD8</t>
  </si>
  <si>
    <t>PARLANTES (ALTAVOZ) BOSE</t>
  </si>
  <si>
    <t>BOSE FREESPACE SYSTEM CONTROLLER</t>
  </si>
  <si>
    <t>CONSOLA DE SONIDO MAKIE 1402-VLZ</t>
  </si>
  <si>
    <t>BOLSA DE REPUESTOS</t>
  </si>
  <si>
    <r>
      <t> </t>
    </r>
    <r>
      <rPr>
        <sz val="11"/>
        <color rgb="FF000000"/>
        <rFont val="Calibri"/>
        <family val="2"/>
        <scheme val="minor"/>
      </rPr>
      <t>MICRÓFONOS: 1 SOLAPA, 1 CABLE, 1 INALÁMBRICO, 2 MANO</t>
    </r>
  </si>
  <si>
    <t>PROMEDIO</t>
  </si>
  <si>
    <t>VALOR UNIT</t>
  </si>
  <si>
    <t>VALOR TOTAL</t>
  </si>
  <si>
    <t>TOTAL MANTENIMIENTOS</t>
  </si>
  <si>
    <t>SUBTOTAL MANTENIMIENTOS</t>
  </si>
  <si>
    <t xml:space="preserve">MANTENIMIENTO PREVENTIVO AUDIOVISUALES </t>
  </si>
  <si>
    <t xml:space="preserve">DECRIPCIÓN DE EQUIPOS AUDIOVISUALES </t>
  </si>
  <si>
    <t>|</t>
  </si>
  <si>
    <t>SUMINISTRO DE REPUESTOS Y OTROS</t>
  </si>
  <si>
    <t>Sistema de Audio</t>
  </si>
  <si>
    <t>Cable Audio 1X1 Stéreo para Altavoz de retorno.</t>
  </si>
  <si>
    <t>Cable de Audio 2X1 Stéreo para Altavoz de retorno</t>
  </si>
  <si>
    <t>Cable HDMI Ver 2,0V 4K 2 mts SOLIDVIEW - ZC-ZC; para Gerencia</t>
  </si>
  <si>
    <t>Cable HDMI Ver 2,0 X 5 mts SOLIDVIEW ZC; para Gerencia</t>
  </si>
  <si>
    <t>Spliter HDMI 4K 1X4; para el Auditorio</t>
  </si>
  <si>
    <t>Cable HDMI de 20mt</t>
  </si>
  <si>
    <t>Cable HDMI de 25mt</t>
  </si>
  <si>
    <t>SUMINISTRO DE 1 MICRÓFONOS DE MANO INHALAMBRICOS (SENHEISER)</t>
  </si>
  <si>
    <t>PRESUPUESTO OFICIAL TOTAL DEL CONTRATO</t>
  </si>
  <si>
    <t xml:space="preserve">PRESUPUESTO OFICIAL VALOR TIPO BOLSA  INMODIFICABLE DE MANTENIMIENTOS CORRECTIVOS </t>
  </si>
  <si>
    <t>CTZ 1</t>
  </si>
  <si>
    <t>CTZ 2</t>
  </si>
  <si>
    <t>CTZ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</si>
</sst>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.00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10" xfId="0" applyBorder="1"/>
    <xf numFmtId="164" fontId="0" fillId="0" borderId="0" xfId="0" applyNumberFormat="1"/>
    <xf numFmtId="2" fontId="0" fillId="0" borderId="10" xfId="0" applyNumberFormat="1" applyBorder="1"/>
    <xf numFmtId="0" fontId="3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 wrapText="1"/>
    </xf>
    <xf numFmtId="165" fontId="0" fillId="0" borderId="0" xfId="0" applyNumberFormat="1"/>
    <xf numFmtId="164" fontId="3" fillId="0" borderId="7" xfId="0" applyNumberFormat="1" applyFont="1" applyBorder="1" applyAlignment="1">
      <alignment vertical="center" wrapText="1"/>
    </xf>
    <xf numFmtId="164" fontId="2" fillId="5" borderId="9" xfId="0" applyNumberFormat="1" applyFont="1" applyFill="1" applyBorder="1" applyAlignment="1">
      <alignment vertical="center" wrapText="1"/>
    </xf>
    <xf numFmtId="164" fontId="3" fillId="7" borderId="9" xfId="0" applyNumberFormat="1" applyFont="1" applyFill="1" applyBorder="1" applyAlignment="1">
      <alignment horizontal="center" vertical="center"/>
    </xf>
    <xf numFmtId="164" fontId="2" fillId="7" borderId="12" xfId="0" applyNumberFormat="1" applyFont="1" applyFill="1" applyBorder="1" applyAlignment="1">
      <alignment horizontal="left" vertical="center" wrapText="1"/>
    </xf>
    <xf numFmtId="164" fontId="4" fillId="0" borderId="14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" fontId="0" fillId="0" borderId="0" xfId="0" applyNumberFormat="1"/>
    <xf numFmtId="1" fontId="3" fillId="5" borderId="4" xfId="0" applyNumberFormat="1" applyFont="1" applyFill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/>
    </xf>
    <xf numFmtId="1" fontId="2" fillId="7" borderId="16" xfId="0" applyNumberFormat="1" applyFont="1" applyFill="1" applyBorder="1" applyAlignment="1">
      <alignment horizontal="center" vertical="center"/>
    </xf>
    <xf numFmtId="1" fontId="2" fillId="3" borderId="27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1" fontId="2" fillId="5" borderId="2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 wrapText="1"/>
    </xf>
    <xf numFmtId="0" fontId="2" fillId="0" borderId="27" xfId="0" applyFont="1" applyBorder="1" applyAlignment="1">
      <alignment horizontal="center" vertical="center"/>
    </xf>
    <xf numFmtId="164" fontId="2" fillId="3" borderId="0" xfId="0" applyNumberFormat="1" applyFont="1" applyFill="1" applyAlignment="1">
      <alignment vertical="center" wrapText="1"/>
    </xf>
    <xf numFmtId="0" fontId="2" fillId="5" borderId="29" xfId="0" applyFont="1" applyFill="1" applyBorder="1" applyAlignment="1">
      <alignment horizontal="left" vertical="center" wrapText="1"/>
    </xf>
    <xf numFmtId="1" fontId="3" fillId="0" borderId="4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3" fillId="5" borderId="0" xfId="0" applyNumberFormat="1" applyFont="1" applyFill="1" applyAlignment="1">
      <alignment horizontal="center" vertical="center"/>
    </xf>
    <xf numFmtId="165" fontId="3" fillId="4" borderId="14" xfId="0" applyNumberFormat="1" applyFont="1" applyFill="1" applyBorder="1" applyAlignment="1">
      <alignment horizontal="right" vertical="center"/>
    </xf>
    <xf numFmtId="165" fontId="3" fillId="5" borderId="5" xfId="0" applyNumberFormat="1" applyFont="1" applyFill="1" applyBorder="1" applyAlignment="1">
      <alignment horizontal="center" vertical="center"/>
    </xf>
    <xf numFmtId="165" fontId="3" fillId="4" borderId="11" xfId="0" applyNumberFormat="1" applyFont="1" applyFill="1" applyBorder="1" applyAlignment="1">
      <alignment horizontal="right" vertical="center"/>
    </xf>
    <xf numFmtId="165" fontId="3" fillId="4" borderId="6" xfId="0" applyNumberFormat="1" applyFont="1" applyFill="1" applyBorder="1" applyAlignment="1">
      <alignment horizontal="right" vertical="center"/>
    </xf>
    <xf numFmtId="165" fontId="3" fillId="5" borderId="12" xfId="0" applyNumberFormat="1" applyFont="1" applyFill="1" applyBorder="1" applyAlignment="1">
      <alignment horizontal="right" vertical="center"/>
    </xf>
    <xf numFmtId="165" fontId="3" fillId="2" borderId="11" xfId="0" applyNumberFormat="1" applyFont="1" applyFill="1" applyBorder="1" applyAlignment="1">
      <alignment horizontal="center" vertical="center"/>
    </xf>
    <xf numFmtId="165" fontId="3" fillId="6" borderId="14" xfId="0" applyNumberFormat="1" applyFont="1" applyFill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7" borderId="5" xfId="0" applyNumberFormat="1" applyFont="1" applyFill="1" applyBorder="1" applyAlignment="1">
      <alignment horizontal="center" vertical="center"/>
    </xf>
    <xf numFmtId="165" fontId="2" fillId="0" borderId="20" xfId="0" applyNumberFormat="1" applyFont="1" applyBorder="1" applyAlignment="1">
      <alignment vertical="center" wrapText="1"/>
    </xf>
    <xf numFmtId="165" fontId="3" fillId="5" borderId="13" xfId="0" applyNumberFormat="1" applyFont="1" applyFill="1" applyBorder="1" applyAlignment="1">
      <alignment horizontal="center" vertical="center"/>
    </xf>
    <xf numFmtId="165" fontId="2" fillId="6" borderId="14" xfId="0" applyNumberFormat="1" applyFont="1" applyFill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3" fillId="7" borderId="11" xfId="0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center" vertical="center"/>
    </xf>
    <xf numFmtId="6" fontId="6" fillId="0" borderId="0" xfId="0" applyNumberFormat="1" applyFont="1"/>
    <xf numFmtId="6" fontId="7" fillId="0" borderId="20" xfId="0" applyNumberFormat="1" applyFont="1" applyBorder="1" applyAlignment="1">
      <alignment horizontal="center" vertical="center"/>
    </xf>
    <xf numFmtId="6" fontId="6" fillId="5" borderId="10" xfId="0" applyNumberFormat="1" applyFont="1" applyFill="1" applyBorder="1" applyAlignment="1">
      <alignment horizontal="center" vertical="center"/>
    </xf>
    <xf numFmtId="6" fontId="6" fillId="4" borderId="11" xfId="0" applyNumberFormat="1" applyFont="1" applyFill="1" applyBorder="1" applyAlignment="1">
      <alignment horizontal="right" vertical="center"/>
    </xf>
    <xf numFmtId="6" fontId="6" fillId="5" borderId="14" xfId="0" applyNumberFormat="1" applyFont="1" applyFill="1" applyBorder="1" applyAlignment="1">
      <alignment horizontal="right" vertical="center"/>
    </xf>
    <xf numFmtId="6" fontId="6" fillId="5" borderId="11" xfId="0" applyNumberFormat="1" applyFont="1" applyFill="1" applyBorder="1" applyAlignment="1">
      <alignment horizontal="right" vertical="center"/>
    </xf>
    <xf numFmtId="6" fontId="3" fillId="2" borderId="11" xfId="0" applyNumberFormat="1" applyFont="1" applyFill="1" applyBorder="1" applyAlignment="1">
      <alignment horizontal="center" vertical="center"/>
    </xf>
    <xf numFmtId="6" fontId="7" fillId="6" borderId="14" xfId="0" applyNumberFormat="1" applyFont="1" applyFill="1" applyBorder="1" applyAlignment="1">
      <alignment horizontal="center" vertical="center"/>
    </xf>
    <xf numFmtId="6" fontId="7" fillId="0" borderId="11" xfId="0" applyNumberFormat="1" applyFont="1" applyBorder="1" applyAlignment="1">
      <alignment horizontal="center" vertical="center"/>
    </xf>
    <xf numFmtId="6" fontId="6" fillId="7" borderId="11" xfId="0" applyNumberFormat="1" applyFont="1" applyFill="1" applyBorder="1" applyAlignment="1">
      <alignment horizontal="right" vertical="center"/>
    </xf>
    <xf numFmtId="6" fontId="7" fillId="7" borderId="0" xfId="0" applyNumberFormat="1" applyFont="1" applyFill="1" applyAlignment="1">
      <alignment horizontal="center" vertical="center"/>
    </xf>
    <xf numFmtId="165" fontId="6" fillId="0" borderId="0" xfId="0" applyNumberFormat="1" applyFont="1"/>
    <xf numFmtId="165" fontId="7" fillId="0" borderId="20" xfId="0" applyNumberFormat="1" applyFont="1" applyBorder="1" applyAlignment="1">
      <alignment vertical="center" wrapText="1"/>
    </xf>
    <xf numFmtId="165" fontId="6" fillId="5" borderId="9" xfId="0" applyNumberFormat="1" applyFont="1" applyFill="1" applyBorder="1" applyAlignment="1">
      <alignment horizontal="center" vertical="center"/>
    </xf>
    <xf numFmtId="165" fontId="6" fillId="4" borderId="9" xfId="0" applyNumberFormat="1" applyFont="1" applyFill="1" applyBorder="1" applyAlignment="1">
      <alignment horizontal="right" vertical="center"/>
    </xf>
    <xf numFmtId="165" fontId="7" fillId="6" borderId="14" xfId="0" applyNumberFormat="1" applyFont="1" applyFill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165" fontId="7" fillId="7" borderId="9" xfId="0" applyNumberFormat="1" applyFont="1" applyFill="1" applyBorder="1" applyAlignment="1">
      <alignment horizontal="center" vertical="center"/>
    </xf>
    <xf numFmtId="165" fontId="1" fillId="5" borderId="17" xfId="0" applyNumberFormat="1" applyFont="1" applyFill="1" applyBorder="1" applyAlignment="1">
      <alignment vertical="center" wrapText="1"/>
    </xf>
    <xf numFmtId="165" fontId="1" fillId="5" borderId="18" xfId="0" applyNumberFormat="1" applyFont="1" applyFill="1" applyBorder="1" applyAlignment="1">
      <alignment horizontal="right" vertical="center" wrapText="1"/>
    </xf>
    <xf numFmtId="165" fontId="0" fillId="0" borderId="19" xfId="0" applyNumberFormat="1" applyBorder="1" applyAlignment="1">
      <alignment horizontal="right" vertical="center" wrapText="1"/>
    </xf>
    <xf numFmtId="165" fontId="0" fillId="5" borderId="12" xfId="0" applyNumberFormat="1" applyFill="1" applyBorder="1" applyAlignment="1">
      <alignment horizontal="right" vertical="center" wrapText="1"/>
    </xf>
    <xf numFmtId="165" fontId="2" fillId="6" borderId="18" xfId="0" applyNumberFormat="1" applyFont="1" applyFill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165" fontId="6" fillId="5" borderId="6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right" vertical="center"/>
    </xf>
    <xf numFmtId="165" fontId="6" fillId="5" borderId="6" xfId="0" applyNumberFormat="1" applyFont="1" applyFill="1" applyBorder="1" applyAlignment="1">
      <alignment horizontal="right" vertical="center"/>
    </xf>
    <xf numFmtId="165" fontId="6" fillId="4" borderId="12" xfId="0" applyNumberFormat="1" applyFont="1" applyFill="1" applyBorder="1" applyAlignment="1">
      <alignment horizontal="right" vertical="center"/>
    </xf>
    <xf numFmtId="165" fontId="6" fillId="3" borderId="6" xfId="0" applyNumberFormat="1" applyFont="1" applyFill="1" applyBorder="1" applyAlignment="1">
      <alignment horizontal="right" vertical="center"/>
    </xf>
    <xf numFmtId="165" fontId="6" fillId="5" borderId="12" xfId="0" applyNumberFormat="1" applyFont="1" applyFill="1" applyBorder="1" applyAlignment="1">
      <alignment horizontal="right" vertical="center"/>
    </xf>
    <xf numFmtId="165" fontId="7" fillId="6" borderId="26" xfId="0" applyNumberFormat="1" applyFont="1" applyFill="1" applyBorder="1" applyAlignment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165" fontId="6" fillId="7" borderId="9" xfId="0" applyNumberFormat="1" applyFont="1" applyFill="1" applyBorder="1" applyAlignment="1">
      <alignment horizontal="right" vertical="center"/>
    </xf>
    <xf numFmtId="165" fontId="7" fillId="7" borderId="0" xfId="0" applyNumberFormat="1" applyFont="1" applyFill="1" applyAlignment="1">
      <alignment horizontal="center" vertical="center"/>
    </xf>
    <xf numFmtId="165" fontId="6" fillId="4" borderId="14" xfId="0" applyNumberFormat="1" applyFont="1" applyFill="1" applyBorder="1" applyAlignment="1">
      <alignment horizontal="right" vertical="center"/>
    </xf>
    <xf numFmtId="165" fontId="6" fillId="5" borderId="0" xfId="0" applyNumberFormat="1" applyFont="1" applyFill="1" applyAlignment="1">
      <alignment horizontal="right" vertical="center"/>
    </xf>
    <xf numFmtId="165" fontId="0" fillId="5" borderId="0" xfId="0" applyNumberFormat="1" applyFill="1" applyAlignment="1">
      <alignment horizontal="right" vertical="center" wrapText="1"/>
    </xf>
    <xf numFmtId="165" fontId="6" fillId="3" borderId="27" xfId="0" applyNumberFormat="1" applyFont="1" applyFill="1" applyBorder="1" applyAlignment="1">
      <alignment horizontal="right" vertical="center"/>
    </xf>
    <xf numFmtId="165" fontId="0" fillId="0" borderId="27" xfId="0" applyNumberFormat="1" applyBorder="1" applyAlignment="1">
      <alignment horizontal="right" vertical="center" wrapText="1"/>
    </xf>
    <xf numFmtId="165" fontId="1" fillId="5" borderId="6" xfId="0" applyNumberFormat="1" applyFont="1" applyFill="1" applyBorder="1" applyAlignment="1">
      <alignment vertical="center" wrapText="1"/>
    </xf>
    <xf numFmtId="165" fontId="0" fillId="0" borderId="6" xfId="0" applyNumberFormat="1" applyBorder="1" applyAlignment="1">
      <alignment horizontal="right" vertical="center" wrapText="1"/>
    </xf>
    <xf numFmtId="165" fontId="1" fillId="5" borderId="6" xfId="0" applyNumberFormat="1" applyFont="1" applyFill="1" applyBorder="1" applyAlignment="1">
      <alignment horizontal="right" vertical="center" wrapText="1"/>
    </xf>
    <xf numFmtId="165" fontId="5" fillId="6" borderId="6" xfId="0" applyNumberFormat="1" applyFont="1" applyFill="1" applyBorder="1" applyAlignment="1">
      <alignment vertical="center" wrapText="1"/>
    </xf>
    <xf numFmtId="165" fontId="5" fillId="0" borderId="12" xfId="0" applyNumberFormat="1" applyFont="1" applyBorder="1" applyAlignment="1">
      <alignment vertical="center" wrapText="1"/>
    </xf>
    <xf numFmtId="165" fontId="5" fillId="7" borderId="0" xfId="0" applyNumberFormat="1" applyFont="1" applyFill="1" applyAlignment="1">
      <alignment vertical="center" wrapText="1"/>
    </xf>
    <xf numFmtId="165" fontId="2" fillId="0" borderId="21" xfId="0" applyNumberFormat="1" applyFont="1" applyBorder="1" applyAlignment="1">
      <alignment vertical="center" wrapText="1"/>
    </xf>
    <xf numFmtId="165" fontId="1" fillId="5" borderId="22" xfId="0" applyNumberFormat="1" applyFont="1" applyFill="1" applyBorder="1" applyAlignment="1">
      <alignment vertical="center" wrapText="1"/>
    </xf>
    <xf numFmtId="165" fontId="0" fillId="0" borderId="23" xfId="0" applyNumberFormat="1" applyBorder="1" applyAlignment="1">
      <alignment horizontal="right" vertical="center" wrapText="1"/>
    </xf>
    <xf numFmtId="165" fontId="1" fillId="5" borderId="24" xfId="0" applyNumberFormat="1" applyFont="1" applyFill="1" applyBorder="1" applyAlignment="1">
      <alignment horizontal="right" vertical="center" wrapText="1"/>
    </xf>
    <xf numFmtId="165" fontId="0" fillId="0" borderId="25" xfId="0" applyNumberFormat="1" applyBorder="1" applyAlignment="1">
      <alignment horizontal="right" vertical="center" wrapText="1"/>
    </xf>
    <xf numFmtId="165" fontId="2" fillId="2" borderId="24" xfId="0" applyNumberFormat="1" applyFont="1" applyFill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5" borderId="3" xfId="0" applyNumberFormat="1" applyFont="1" applyFill="1" applyBorder="1" applyAlignment="1">
      <alignment horizontal="center" vertical="center"/>
    </xf>
    <xf numFmtId="3" fontId="3" fillId="0" borderId="28" xfId="0" applyNumberFormat="1" applyFont="1" applyBorder="1" applyAlignment="1">
      <alignment horizontal="center" vertical="center"/>
    </xf>
    <xf numFmtId="3" fontId="3" fillId="5" borderId="27" xfId="0" applyNumberFormat="1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0" fontId="0" fillId="8" borderId="0" xfId="0" applyFill="1"/>
    <xf numFmtId="164" fontId="8" fillId="0" borderId="6" xfId="0" applyNumberFormat="1" applyFont="1" applyBorder="1" applyAlignment="1">
      <alignment horizontal="center"/>
    </xf>
    <xf numFmtId="164" fontId="4" fillId="7" borderId="14" xfId="0" applyNumberFormat="1" applyFont="1" applyFill="1" applyBorder="1" applyAlignment="1">
      <alignment horizontal="center"/>
    </xf>
    <xf numFmtId="164" fontId="0" fillId="7" borderId="6" xfId="0" applyNumberFormat="1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4" fontId="2" fillId="6" borderId="14" xfId="0" applyNumberFormat="1" applyFont="1" applyFill="1" applyBorder="1" applyAlignment="1">
      <alignment horizontal="center" vertical="center"/>
    </xf>
    <xf numFmtId="164" fontId="2" fillId="6" borderId="12" xfId="0" applyNumberFormat="1" applyFont="1" applyFill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 vertical="center"/>
    </xf>
    <xf numFmtId="164" fontId="4" fillId="6" borderId="14" xfId="0" applyNumberFormat="1" applyFont="1" applyFill="1" applyBorder="1" applyAlignment="1">
      <alignment horizontal="center"/>
    </xf>
    <xf numFmtId="164" fontId="4" fillId="6" borderId="6" xfId="0" applyNumberFormat="1" applyFont="1" applyFill="1" applyBorder="1" applyAlignment="1">
      <alignment horizontal="center"/>
    </xf>
    <xf numFmtId="164" fontId="4" fillId="6" borderId="5" xfId="0" applyNumberFormat="1" applyFont="1" applyFill="1" applyBorder="1" applyAlignment="1">
      <alignment horizontal="center"/>
    </xf>
    <xf numFmtId="165" fontId="2" fillId="0" borderId="14" xfId="0" applyNumberFormat="1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65" fontId="2" fillId="0" borderId="20" xfId="0" applyNumberFormat="1" applyFont="1" applyFill="1" applyBorder="1" applyAlignment="1">
      <alignment horizontal="center" vertical="center"/>
    </xf>
    <xf numFmtId="165" fontId="2" fillId="0" borderId="20" xfId="0" applyNumberFormat="1" applyFont="1" applyFill="1" applyBorder="1" applyAlignment="1">
      <alignment vertical="center" wrapText="1"/>
    </xf>
    <xf numFmtId="6" fontId="7" fillId="0" borderId="20" xfId="0" applyNumberFormat="1" applyFont="1" applyFill="1" applyBorder="1" applyAlignment="1">
      <alignment horizontal="center" vertical="center"/>
    </xf>
    <xf numFmtId="165" fontId="7" fillId="0" borderId="20" xfId="0" applyNumberFormat="1" applyFont="1" applyFill="1" applyBorder="1" applyAlignment="1">
      <alignment vertical="center" wrapText="1"/>
    </xf>
    <xf numFmtId="165" fontId="7" fillId="0" borderId="20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1" fontId="3" fillId="0" borderId="4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165" fontId="3" fillId="0" borderId="13" xfId="0" applyNumberFormat="1" applyFont="1" applyFill="1" applyBorder="1" applyAlignment="1">
      <alignment horizontal="center" vertical="center"/>
    </xf>
    <xf numFmtId="6" fontId="6" fillId="0" borderId="10" xfId="0" applyNumberFormat="1" applyFont="1" applyFill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65" fontId="1" fillId="0" borderId="17" xfId="0" applyNumberFormat="1" applyFont="1" applyFill="1" applyBorder="1" applyAlignment="1">
      <alignment vertical="center" wrapText="1"/>
    </xf>
    <xf numFmtId="165" fontId="1" fillId="0" borderId="6" xfId="0" applyNumberFormat="1" applyFont="1" applyFill="1" applyBorder="1" applyAlignment="1">
      <alignment vertical="center" wrapText="1"/>
    </xf>
    <xf numFmtId="165" fontId="1" fillId="0" borderId="22" xfId="0" applyNumberFormat="1" applyFont="1" applyFill="1" applyBorder="1" applyAlignment="1">
      <alignment vertical="center" wrapText="1"/>
    </xf>
    <xf numFmtId="3" fontId="3" fillId="0" borderId="3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vertical="center" wrapText="1"/>
    </xf>
    <xf numFmtId="1" fontId="3" fillId="0" borderId="5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right" vertical="center"/>
    </xf>
    <xf numFmtId="6" fontId="6" fillId="0" borderId="14" xfId="0" applyNumberFormat="1" applyFont="1" applyFill="1" applyBorder="1" applyAlignment="1">
      <alignment horizontal="right" vertical="center"/>
    </xf>
    <xf numFmtId="165" fontId="6" fillId="0" borderId="9" xfId="0" applyNumberFormat="1" applyFont="1" applyFill="1" applyBorder="1" applyAlignment="1">
      <alignment horizontal="right" vertical="center"/>
    </xf>
    <xf numFmtId="165" fontId="6" fillId="0" borderId="6" xfId="0" applyNumberFormat="1" applyFont="1" applyFill="1" applyBorder="1" applyAlignment="1">
      <alignment horizontal="right" vertical="center"/>
    </xf>
    <xf numFmtId="165" fontId="0" fillId="0" borderId="18" xfId="0" applyNumberFormat="1" applyFill="1" applyBorder="1" applyAlignment="1">
      <alignment horizontal="right" vertical="center" wrapText="1"/>
    </xf>
    <xf numFmtId="165" fontId="0" fillId="0" borderId="6" xfId="0" applyNumberFormat="1" applyFill="1" applyBorder="1" applyAlignment="1">
      <alignment horizontal="right" vertical="center" wrapText="1"/>
    </xf>
    <xf numFmtId="165" fontId="0" fillId="0" borderId="23" xfId="0" applyNumberFormat="1" applyFill="1" applyBorder="1" applyAlignment="1">
      <alignment horizontal="right" vertical="center" wrapText="1"/>
    </xf>
    <xf numFmtId="164" fontId="3" fillId="0" borderId="7" xfId="0" applyNumberFormat="1" applyFont="1" applyFill="1" applyBorder="1" applyAlignment="1">
      <alignment vertical="center" wrapText="1"/>
    </xf>
    <xf numFmtId="1" fontId="3" fillId="0" borderId="7" xfId="0" applyNumberFormat="1" applyFont="1" applyFill="1" applyBorder="1" applyAlignment="1">
      <alignment horizontal="center" vertical="center"/>
    </xf>
    <xf numFmtId="6" fontId="6" fillId="0" borderId="11" xfId="0" applyNumberFormat="1" applyFont="1" applyFill="1" applyBorder="1" applyAlignment="1">
      <alignment horizontal="right" vertical="center"/>
    </xf>
    <xf numFmtId="165" fontId="6" fillId="0" borderId="0" xfId="0" applyNumberFormat="1" applyFont="1" applyFill="1" applyAlignment="1">
      <alignment horizontal="right" vertical="center"/>
    </xf>
    <xf numFmtId="6" fontId="6" fillId="0" borderId="11" xfId="0" applyNumberFormat="1" applyFont="1" applyFill="1" applyBorder="1" applyAlignment="1">
      <alignment horizontal="right" vertical="center" wrapText="1"/>
    </xf>
    <xf numFmtId="165" fontId="6" fillId="0" borderId="6" xfId="0" applyNumberFormat="1" applyFont="1" applyFill="1" applyBorder="1" applyAlignment="1">
      <alignment horizontal="right" vertical="center" wrapText="1"/>
    </xf>
    <xf numFmtId="164" fontId="2" fillId="0" borderId="9" xfId="0" applyNumberFormat="1" applyFont="1" applyFill="1" applyBorder="1" applyAlignment="1">
      <alignment vertical="center" wrapText="1"/>
    </xf>
    <xf numFmtId="165" fontId="3" fillId="0" borderId="5" xfId="0" applyNumberFormat="1" applyFont="1" applyFill="1" applyBorder="1" applyAlignment="1">
      <alignment horizontal="center" vertical="center"/>
    </xf>
    <xf numFmtId="165" fontId="1" fillId="0" borderId="18" xfId="0" applyNumberFormat="1" applyFont="1" applyFill="1" applyBorder="1" applyAlignment="1">
      <alignment horizontal="right" vertical="center" wrapText="1"/>
    </xf>
    <xf numFmtId="165" fontId="1" fillId="0" borderId="6" xfId="0" applyNumberFormat="1" applyFont="1" applyFill="1" applyBorder="1" applyAlignment="1">
      <alignment horizontal="right" vertical="center" wrapText="1"/>
    </xf>
    <xf numFmtId="165" fontId="1" fillId="0" borderId="24" xfId="0" applyNumberFormat="1" applyFont="1" applyFill="1" applyBorder="1" applyAlignment="1">
      <alignment horizontal="right" vertical="center" wrapText="1"/>
    </xf>
    <xf numFmtId="165" fontId="3" fillId="0" borderId="11" xfId="0" applyNumberFormat="1" applyFont="1" applyFill="1" applyBorder="1" applyAlignment="1">
      <alignment horizontal="right" vertical="center"/>
    </xf>
    <xf numFmtId="165" fontId="6" fillId="0" borderId="12" xfId="0" applyNumberFormat="1" applyFont="1" applyFill="1" applyBorder="1" applyAlignment="1">
      <alignment horizontal="right" vertical="center"/>
    </xf>
    <xf numFmtId="165" fontId="0" fillId="0" borderId="19" xfId="0" applyNumberFormat="1" applyFill="1" applyBorder="1" applyAlignment="1">
      <alignment horizontal="right" vertical="center" wrapText="1"/>
    </xf>
    <xf numFmtId="165" fontId="0" fillId="0" borderId="25" xfId="0" applyNumberFormat="1" applyFill="1" applyBorder="1" applyAlignment="1">
      <alignment horizontal="right" vertical="center" wrapText="1"/>
    </xf>
    <xf numFmtId="3" fontId="3" fillId="0" borderId="28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vertical="center" wrapText="1"/>
    </xf>
    <xf numFmtId="1" fontId="2" fillId="0" borderId="27" xfId="0" applyNumberFormat="1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165" fontId="3" fillId="0" borderId="12" xfId="0" applyNumberFormat="1" applyFont="1" applyFill="1" applyBorder="1" applyAlignment="1">
      <alignment horizontal="right" vertical="center"/>
    </xf>
    <xf numFmtId="165" fontId="0" fillId="0" borderId="12" xfId="0" applyNumberFormat="1" applyFill="1" applyBorder="1" applyAlignment="1">
      <alignment horizontal="right" vertical="center" wrapText="1"/>
    </xf>
    <xf numFmtId="0" fontId="2" fillId="0" borderId="29" xfId="0" applyFont="1" applyFill="1" applyBorder="1" applyAlignment="1">
      <alignment horizontal="left" vertical="center" wrapText="1"/>
    </xf>
    <xf numFmtId="165" fontId="0" fillId="0" borderId="0" xfId="0" applyNumberFormat="1" applyFill="1" applyAlignment="1">
      <alignment horizontal="right"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horizontal="center" vertical="center"/>
    </xf>
    <xf numFmtId="165" fontId="6" fillId="0" borderId="14" xfId="0" applyNumberFormat="1" applyFont="1" applyFill="1" applyBorder="1" applyAlignment="1">
      <alignment horizontal="right" vertical="center"/>
    </xf>
    <xf numFmtId="165" fontId="6" fillId="0" borderId="27" xfId="0" applyNumberFormat="1" applyFont="1" applyFill="1" applyBorder="1" applyAlignment="1">
      <alignment horizontal="right" vertical="center"/>
    </xf>
    <xf numFmtId="165" fontId="0" fillId="0" borderId="27" xfId="0" applyNumberFormat="1" applyFill="1" applyBorder="1" applyAlignment="1">
      <alignment horizontal="right" vertical="center" wrapText="1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6" fontId="3" fillId="0" borderId="11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165" fontId="3" fillId="0" borderId="14" xfId="0" applyNumberFormat="1" applyFont="1" applyFill="1" applyBorder="1" applyAlignment="1">
      <alignment horizontal="center" vertical="center"/>
    </xf>
    <xf numFmtId="165" fontId="2" fillId="0" borderId="14" xfId="0" applyNumberFormat="1" applyFont="1" applyFill="1" applyBorder="1" applyAlignment="1">
      <alignment horizontal="center" vertical="center"/>
    </xf>
    <xf numFmtId="6" fontId="7" fillId="0" borderId="14" xfId="0" applyNumberFormat="1" applyFont="1" applyFill="1" applyBorder="1" applyAlignment="1">
      <alignment horizontal="center" vertical="center"/>
    </xf>
    <xf numFmtId="165" fontId="7" fillId="0" borderId="14" xfId="0" applyNumberFormat="1" applyFont="1" applyFill="1" applyBorder="1" applyAlignment="1">
      <alignment horizontal="center" vertical="center"/>
    </xf>
    <xf numFmtId="165" fontId="7" fillId="0" borderId="26" xfId="0" applyNumberFormat="1" applyFont="1" applyFill="1" applyBorder="1" applyAlignment="1">
      <alignment horizontal="center" vertical="center"/>
    </xf>
    <xf numFmtId="165" fontId="2" fillId="0" borderId="18" xfId="0" applyNumberFormat="1" applyFont="1" applyFill="1" applyBorder="1" applyAlignment="1">
      <alignment horizontal="center" vertical="center"/>
    </xf>
    <xf numFmtId="165" fontId="5" fillId="0" borderId="6" xfId="0" applyNumberFormat="1" applyFont="1" applyFill="1" applyBorder="1" applyAlignment="1">
      <alignment vertical="center" wrapText="1"/>
    </xf>
    <xf numFmtId="165" fontId="2" fillId="0" borderId="24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/>
    </xf>
    <xf numFmtId="164" fontId="8" fillId="0" borderId="6" xfId="0" applyNumberFormat="1" applyFont="1" applyFill="1" applyBorder="1" applyAlignment="1">
      <alignment horizontal="center"/>
    </xf>
    <xf numFmtId="165" fontId="9" fillId="0" borderId="12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0" xfId="0" applyFill="1" applyBorder="1"/>
    <xf numFmtId="2" fontId="0" fillId="0" borderId="1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1"/>
  <sheetViews>
    <sheetView tabSelected="1" topLeftCell="A19" zoomScale="85" zoomScaleNormal="85" workbookViewId="0">
      <selection activeCell="AC19" sqref="AC19"/>
    </sheetView>
  </sheetViews>
  <sheetFormatPr baseColWidth="10" defaultColWidth="11.453125" defaultRowHeight="14.5" x14ac:dyDescent="0.35"/>
  <cols>
    <col min="2" max="2" width="8" customWidth="1"/>
    <col min="3" max="3" width="35.26953125" customWidth="1"/>
    <col min="4" max="4" width="11.81640625" style="13" bestFit="1" customWidth="1"/>
    <col min="5" max="5" width="13" style="6" customWidth="1"/>
    <col min="6" max="6" width="14" style="6" customWidth="1"/>
    <col min="7" max="7" width="13.54296875" style="44" customWidth="1"/>
    <col min="8" max="8" width="13.453125" style="55" customWidth="1"/>
    <col min="9" max="9" width="13.81640625" style="55" customWidth="1"/>
    <col min="10" max="10" width="14.54296875" style="6" customWidth="1"/>
    <col min="11" max="11" width="12.81640625" style="6" bestFit="1" customWidth="1"/>
    <col min="12" max="12" width="17.81640625" style="6" customWidth="1"/>
    <col min="13" max="13" width="11.81640625" bestFit="1" customWidth="1"/>
    <col min="15" max="15" width="13.81640625" bestFit="1" customWidth="1"/>
  </cols>
  <sheetData>
    <row r="1" spans="1:28" ht="15" thickBot="1" x14ac:dyDescent="0.4"/>
    <row r="2" spans="1:28" ht="59.25" customHeight="1" thickBot="1" x14ac:dyDescent="0.4">
      <c r="B2" s="123" t="s">
        <v>0</v>
      </c>
      <c r="C2" s="124" t="s">
        <v>23</v>
      </c>
      <c r="D2" s="125" t="s">
        <v>1</v>
      </c>
      <c r="E2" s="126" t="s">
        <v>37</v>
      </c>
      <c r="F2" s="127"/>
      <c r="G2" s="128" t="s">
        <v>38</v>
      </c>
      <c r="H2" s="129"/>
      <c r="I2" s="130" t="s">
        <v>39</v>
      </c>
      <c r="J2" s="131"/>
      <c r="K2" s="132" t="s">
        <v>17</v>
      </c>
      <c r="L2" s="133"/>
    </row>
    <row r="3" spans="1:28" ht="15" thickBot="1" x14ac:dyDescent="0.4">
      <c r="B3" s="134"/>
      <c r="C3" s="135"/>
      <c r="D3" s="136"/>
      <c r="E3" s="137" t="s">
        <v>18</v>
      </c>
      <c r="F3" s="138" t="s">
        <v>19</v>
      </c>
      <c r="G3" s="139" t="s">
        <v>18</v>
      </c>
      <c r="H3" s="140" t="s">
        <v>19</v>
      </c>
      <c r="I3" s="141" t="s">
        <v>18</v>
      </c>
      <c r="J3" s="138" t="s">
        <v>19</v>
      </c>
      <c r="K3" s="137" t="s">
        <v>18</v>
      </c>
      <c r="L3" s="142" t="s">
        <v>19</v>
      </c>
      <c r="M3" s="1"/>
    </row>
    <row r="4" spans="1:28" ht="29.5" thickBot="1" x14ac:dyDescent="0.4">
      <c r="B4" s="143"/>
      <c r="C4" s="144" t="s">
        <v>22</v>
      </c>
      <c r="D4" s="145"/>
      <c r="E4" s="146"/>
      <c r="F4" s="147"/>
      <c r="G4" s="148"/>
      <c r="H4" s="149"/>
      <c r="I4" s="150"/>
      <c r="J4" s="151"/>
      <c r="K4" s="152"/>
      <c r="L4" s="153"/>
      <c r="M4" s="1"/>
    </row>
    <row r="5" spans="1:28" ht="15" thickBot="1" x14ac:dyDescent="0.4">
      <c r="B5" s="154">
        <v>1</v>
      </c>
      <c r="C5" s="155" t="s">
        <v>2</v>
      </c>
      <c r="D5" s="156">
        <v>1</v>
      </c>
      <c r="E5" s="157">
        <v>120000</v>
      </c>
      <c r="F5" s="157">
        <f>D5*E5</f>
        <v>120000</v>
      </c>
      <c r="G5" s="158">
        <v>190000</v>
      </c>
      <c r="H5" s="159">
        <f>D5*G5</f>
        <v>190000</v>
      </c>
      <c r="I5" s="160">
        <v>110000</v>
      </c>
      <c r="J5" s="161">
        <f>D5*I5</f>
        <v>110000</v>
      </c>
      <c r="K5" s="162">
        <f>ROUND(AVERAGE(E5,G5,I5),0)</f>
        <v>140000</v>
      </c>
      <c r="L5" s="163">
        <f>K5*D5</f>
        <v>140000</v>
      </c>
      <c r="M5" s="3"/>
    </row>
    <row r="6" spans="1:28" ht="15" thickBot="1" x14ac:dyDescent="0.4">
      <c r="B6" s="154">
        <v>2</v>
      </c>
      <c r="C6" s="164" t="s">
        <v>3</v>
      </c>
      <c r="D6" s="165">
        <v>1</v>
      </c>
      <c r="E6" s="157">
        <v>90000</v>
      </c>
      <c r="F6" s="157">
        <f t="shared" ref="F6:F29" si="0">D6*E6</f>
        <v>90000</v>
      </c>
      <c r="G6" s="166">
        <v>200000</v>
      </c>
      <c r="H6" s="159">
        <f t="shared" ref="H6:H29" si="1">D6*G6</f>
        <v>200000</v>
      </c>
      <c r="I6" s="160">
        <v>100000</v>
      </c>
      <c r="J6" s="161">
        <f t="shared" ref="J6:J12" si="2">D6*I6</f>
        <v>100000</v>
      </c>
      <c r="K6" s="162">
        <f t="shared" ref="K6:K19" si="3">ROUND(AVERAGE(E6,G6,I6),0)</f>
        <v>130000</v>
      </c>
      <c r="L6" s="163">
        <f t="shared" ref="L6:L19" si="4">K6*D6</f>
        <v>130000</v>
      </c>
      <c r="M6" s="1"/>
    </row>
    <row r="7" spans="1:28" ht="29.5" thickBot="1" x14ac:dyDescent="0.4">
      <c r="B7" s="154">
        <v>3</v>
      </c>
      <c r="C7" s="164" t="s">
        <v>4</v>
      </c>
      <c r="D7" s="165">
        <v>1</v>
      </c>
      <c r="E7" s="157">
        <v>60000</v>
      </c>
      <c r="F7" s="157">
        <f t="shared" si="0"/>
        <v>60000</v>
      </c>
      <c r="G7" s="166">
        <v>150000</v>
      </c>
      <c r="H7" s="159">
        <f t="shared" si="1"/>
        <v>150000</v>
      </c>
      <c r="I7" s="167">
        <v>65000</v>
      </c>
      <c r="J7" s="161">
        <f t="shared" si="2"/>
        <v>65000</v>
      </c>
      <c r="K7" s="162">
        <f t="shared" si="3"/>
        <v>91667</v>
      </c>
      <c r="L7" s="163">
        <f t="shared" si="4"/>
        <v>91667</v>
      </c>
      <c r="M7" s="1"/>
    </row>
    <row r="8" spans="1:28" ht="15" thickBot="1" x14ac:dyDescent="0.4">
      <c r="B8" s="154">
        <v>4</v>
      </c>
      <c r="C8" s="164" t="s">
        <v>5</v>
      </c>
      <c r="D8" s="165">
        <v>1</v>
      </c>
      <c r="E8" s="157">
        <v>120000</v>
      </c>
      <c r="F8" s="157">
        <f t="shared" si="0"/>
        <v>120000</v>
      </c>
      <c r="G8" s="166">
        <v>180000</v>
      </c>
      <c r="H8" s="159">
        <f t="shared" si="1"/>
        <v>180000</v>
      </c>
      <c r="I8" s="160">
        <v>130000</v>
      </c>
      <c r="J8" s="161">
        <f t="shared" si="2"/>
        <v>130000</v>
      </c>
      <c r="K8" s="162">
        <f t="shared" si="3"/>
        <v>143333</v>
      </c>
      <c r="L8" s="163">
        <f t="shared" si="4"/>
        <v>143333</v>
      </c>
      <c r="M8" s="1"/>
    </row>
    <row r="9" spans="1:28" ht="15" thickBot="1" x14ac:dyDescent="0.4">
      <c r="B9" s="154">
        <v>5</v>
      </c>
      <c r="C9" s="164" t="s">
        <v>6</v>
      </c>
      <c r="D9" s="165">
        <v>1</v>
      </c>
      <c r="E9" s="157">
        <v>120000</v>
      </c>
      <c r="F9" s="157">
        <f t="shared" si="0"/>
        <v>120000</v>
      </c>
      <c r="G9" s="166">
        <v>180000</v>
      </c>
      <c r="H9" s="159">
        <f t="shared" si="1"/>
        <v>180000</v>
      </c>
      <c r="I9" s="160">
        <v>130000</v>
      </c>
      <c r="J9" s="161">
        <f t="shared" si="2"/>
        <v>130000</v>
      </c>
      <c r="K9" s="162">
        <f t="shared" si="3"/>
        <v>143333</v>
      </c>
      <c r="L9" s="163">
        <f t="shared" si="4"/>
        <v>143333</v>
      </c>
      <c r="M9" s="1"/>
    </row>
    <row r="10" spans="1:28" ht="15" thickBot="1" x14ac:dyDescent="0.4">
      <c r="B10" s="154">
        <v>6</v>
      </c>
      <c r="C10" s="164" t="s">
        <v>7</v>
      </c>
      <c r="D10" s="165">
        <v>1</v>
      </c>
      <c r="E10" s="157">
        <v>120000</v>
      </c>
      <c r="F10" s="157">
        <f t="shared" si="0"/>
        <v>120000</v>
      </c>
      <c r="G10" s="166">
        <v>180000</v>
      </c>
      <c r="H10" s="159">
        <f t="shared" si="1"/>
        <v>180000</v>
      </c>
      <c r="I10" s="160">
        <v>130000</v>
      </c>
      <c r="J10" s="161">
        <f t="shared" si="2"/>
        <v>130000</v>
      </c>
      <c r="K10" s="162">
        <f t="shared" si="3"/>
        <v>143333</v>
      </c>
      <c r="L10" s="163">
        <f t="shared" si="4"/>
        <v>143333</v>
      </c>
      <c r="M10" s="1"/>
    </row>
    <row r="11" spans="1:28" ht="15" thickBot="1" x14ac:dyDescent="0.4">
      <c r="B11" s="154">
        <v>7</v>
      </c>
      <c r="C11" s="164" t="s">
        <v>8</v>
      </c>
      <c r="D11" s="165">
        <v>1</v>
      </c>
      <c r="E11" s="157">
        <v>120000</v>
      </c>
      <c r="F11" s="157">
        <f t="shared" si="0"/>
        <v>120000</v>
      </c>
      <c r="G11" s="168">
        <v>180000</v>
      </c>
      <c r="H11" s="159">
        <f t="shared" si="1"/>
        <v>180000</v>
      </c>
      <c r="I11" s="169">
        <v>130000</v>
      </c>
      <c r="J11" s="161">
        <f t="shared" si="2"/>
        <v>130000</v>
      </c>
      <c r="K11" s="162">
        <f t="shared" si="3"/>
        <v>143333</v>
      </c>
      <c r="L11" s="163">
        <f t="shared" si="4"/>
        <v>143333</v>
      </c>
      <c r="M11" s="1"/>
    </row>
    <row r="12" spans="1:28" ht="46.5" customHeight="1" thickBot="1" x14ac:dyDescent="0.4">
      <c r="B12" s="154">
        <v>8</v>
      </c>
      <c r="C12" s="164" t="s">
        <v>9</v>
      </c>
      <c r="D12" s="165">
        <v>1</v>
      </c>
      <c r="E12" s="157">
        <v>150000</v>
      </c>
      <c r="F12" s="157">
        <f t="shared" si="0"/>
        <v>150000</v>
      </c>
      <c r="G12" s="166">
        <v>550000</v>
      </c>
      <c r="H12" s="159">
        <f t="shared" si="1"/>
        <v>550000</v>
      </c>
      <c r="I12" s="160">
        <v>140000</v>
      </c>
      <c r="J12" s="161">
        <f t="shared" si="2"/>
        <v>140000</v>
      </c>
      <c r="K12" s="162">
        <f t="shared" si="3"/>
        <v>280000</v>
      </c>
      <c r="L12" s="163">
        <f t="shared" si="4"/>
        <v>280000</v>
      </c>
      <c r="M12" s="214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</row>
    <row r="13" spans="1:28" ht="15" thickBot="1" x14ac:dyDescent="0.4">
      <c r="A13" s="213"/>
      <c r="B13" s="154"/>
      <c r="C13" s="170" t="s">
        <v>10</v>
      </c>
      <c r="D13" s="156"/>
      <c r="E13" s="171"/>
      <c r="F13" s="171"/>
      <c r="G13" s="158"/>
      <c r="H13" s="158"/>
      <c r="I13" s="160"/>
      <c r="J13" s="172"/>
      <c r="K13" s="173"/>
      <c r="L13" s="174"/>
      <c r="M13" s="214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</row>
    <row r="14" spans="1:28" s="102" customFormat="1" ht="15" thickBot="1" x14ac:dyDescent="0.4">
      <c r="A14" s="213"/>
      <c r="B14" s="154">
        <v>9</v>
      </c>
      <c r="C14" s="164" t="s">
        <v>11</v>
      </c>
      <c r="D14" s="165">
        <v>10</v>
      </c>
      <c r="E14" s="175">
        <v>45000</v>
      </c>
      <c r="F14" s="157">
        <f t="shared" si="0"/>
        <v>450000</v>
      </c>
      <c r="G14" s="166">
        <v>90000</v>
      </c>
      <c r="H14" s="159">
        <f>D14*G14</f>
        <v>900000</v>
      </c>
      <c r="I14" s="176">
        <v>50000</v>
      </c>
      <c r="J14" s="177">
        <f>D14*I14</f>
        <v>500000</v>
      </c>
      <c r="K14" s="162">
        <f t="shared" si="3"/>
        <v>61667</v>
      </c>
      <c r="L14" s="178">
        <f t="shared" si="4"/>
        <v>616670</v>
      </c>
      <c r="M14" s="214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</row>
    <row r="15" spans="1:28" s="102" customFormat="1" ht="15" thickBot="1" x14ac:dyDescent="0.4">
      <c r="A15" s="213"/>
      <c r="B15" s="154">
        <v>10</v>
      </c>
      <c r="C15" s="164" t="s">
        <v>12</v>
      </c>
      <c r="D15" s="165">
        <v>95</v>
      </c>
      <c r="E15" s="157">
        <v>45000</v>
      </c>
      <c r="F15" s="157">
        <f t="shared" si="0"/>
        <v>4275000</v>
      </c>
      <c r="G15" s="166">
        <v>70000</v>
      </c>
      <c r="H15" s="159">
        <f t="shared" ref="H15:H19" si="5">D15*G15</f>
        <v>6650000</v>
      </c>
      <c r="I15" s="160">
        <v>50000</v>
      </c>
      <c r="J15" s="177">
        <f t="shared" ref="J15:J19" si="6">D15*I15</f>
        <v>4750000</v>
      </c>
      <c r="K15" s="162">
        <f t="shared" si="3"/>
        <v>55000</v>
      </c>
      <c r="L15" s="163">
        <f t="shared" si="4"/>
        <v>5225000</v>
      </c>
      <c r="M15" s="214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</row>
    <row r="16" spans="1:28" ht="15" thickBot="1" x14ac:dyDescent="0.4">
      <c r="B16" s="154">
        <v>11</v>
      </c>
      <c r="C16" s="164" t="s">
        <v>13</v>
      </c>
      <c r="D16" s="165">
        <v>1</v>
      </c>
      <c r="E16" s="157">
        <v>180000</v>
      </c>
      <c r="F16" s="157">
        <f t="shared" si="0"/>
        <v>180000</v>
      </c>
      <c r="G16" s="166">
        <v>70000</v>
      </c>
      <c r="H16" s="159">
        <f t="shared" si="5"/>
        <v>70000</v>
      </c>
      <c r="I16" s="160">
        <v>200000</v>
      </c>
      <c r="J16" s="177">
        <f t="shared" si="6"/>
        <v>200000</v>
      </c>
      <c r="K16" s="162">
        <f t="shared" si="3"/>
        <v>150000</v>
      </c>
      <c r="L16" s="163">
        <f t="shared" si="4"/>
        <v>150000</v>
      </c>
      <c r="M16" s="214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</row>
    <row r="17" spans="2:13" ht="15" thickBot="1" x14ac:dyDescent="0.4">
      <c r="B17" s="154">
        <v>12</v>
      </c>
      <c r="C17" s="164" t="s">
        <v>14</v>
      </c>
      <c r="D17" s="165">
        <v>1</v>
      </c>
      <c r="E17" s="157">
        <v>120000</v>
      </c>
      <c r="F17" s="157">
        <f t="shared" si="0"/>
        <v>120000</v>
      </c>
      <c r="G17" s="166">
        <v>150000</v>
      </c>
      <c r="H17" s="159">
        <f t="shared" si="5"/>
        <v>150000</v>
      </c>
      <c r="I17" s="160">
        <v>130000</v>
      </c>
      <c r="J17" s="177">
        <f t="shared" si="6"/>
        <v>130000</v>
      </c>
      <c r="K17" s="162">
        <f t="shared" si="3"/>
        <v>133333</v>
      </c>
      <c r="L17" s="163">
        <f t="shared" si="4"/>
        <v>133333</v>
      </c>
      <c r="M17" s="1"/>
    </row>
    <row r="18" spans="2:13" ht="15" thickBot="1" x14ac:dyDescent="0.4">
      <c r="B18" s="154">
        <v>13</v>
      </c>
      <c r="C18" s="164" t="s">
        <v>3</v>
      </c>
      <c r="D18" s="145">
        <v>1</v>
      </c>
      <c r="E18" s="157">
        <v>80000</v>
      </c>
      <c r="F18" s="157">
        <f t="shared" si="0"/>
        <v>80000</v>
      </c>
      <c r="G18" s="166">
        <v>200000</v>
      </c>
      <c r="H18" s="159">
        <f t="shared" si="5"/>
        <v>200000</v>
      </c>
      <c r="I18" s="160">
        <v>100000</v>
      </c>
      <c r="J18" s="177">
        <f t="shared" si="6"/>
        <v>100000</v>
      </c>
      <c r="K18" s="162">
        <f t="shared" si="3"/>
        <v>126667</v>
      </c>
      <c r="L18" s="163">
        <f t="shared" si="4"/>
        <v>126667</v>
      </c>
      <c r="M18" s="1"/>
    </row>
    <row r="19" spans="2:13" ht="29.5" thickBot="1" x14ac:dyDescent="0.4">
      <c r="B19" s="179">
        <v>14</v>
      </c>
      <c r="C19" s="180" t="s">
        <v>16</v>
      </c>
      <c r="D19" s="181">
        <v>5</v>
      </c>
      <c r="E19" s="182">
        <v>60000</v>
      </c>
      <c r="F19" s="157">
        <f t="shared" si="0"/>
        <v>300000</v>
      </c>
      <c r="G19" s="166">
        <v>70000</v>
      </c>
      <c r="H19" s="159">
        <f t="shared" si="5"/>
        <v>350000</v>
      </c>
      <c r="I19" s="160">
        <v>50000</v>
      </c>
      <c r="J19" s="177">
        <f t="shared" si="6"/>
        <v>250000</v>
      </c>
      <c r="K19" s="162">
        <f t="shared" si="3"/>
        <v>60000</v>
      </c>
      <c r="L19" s="163">
        <f t="shared" si="4"/>
        <v>300000</v>
      </c>
      <c r="M19" s="1"/>
    </row>
    <row r="20" spans="2:13" ht="15" thickBot="1" x14ac:dyDescent="0.4">
      <c r="B20" s="183"/>
      <c r="C20" s="184" t="s">
        <v>25</v>
      </c>
      <c r="D20" s="181"/>
      <c r="E20" s="185"/>
      <c r="F20" s="185"/>
      <c r="G20" s="166"/>
      <c r="H20" s="166"/>
      <c r="I20" s="176"/>
      <c r="J20" s="186"/>
      <c r="K20" s="186"/>
      <c r="L20" s="186"/>
      <c r="M20" s="1"/>
    </row>
    <row r="21" spans="2:13" ht="15" thickBot="1" x14ac:dyDescent="0.4">
      <c r="B21" s="183"/>
      <c r="C21" s="187" t="s">
        <v>26</v>
      </c>
      <c r="D21" s="181"/>
      <c r="E21" s="185"/>
      <c r="F21" s="185"/>
      <c r="G21" s="166"/>
      <c r="H21" s="166"/>
      <c r="I21" s="167"/>
      <c r="J21" s="188"/>
      <c r="K21" s="188"/>
      <c r="L21" s="188"/>
      <c r="M21" s="1"/>
    </row>
    <row r="22" spans="2:13" ht="29.5" thickBot="1" x14ac:dyDescent="0.4">
      <c r="B22" s="183">
        <v>15</v>
      </c>
      <c r="C22" s="189" t="s">
        <v>27</v>
      </c>
      <c r="D22" s="190">
        <v>1</v>
      </c>
      <c r="E22" s="175">
        <v>30000</v>
      </c>
      <c r="F22" s="157">
        <f t="shared" si="0"/>
        <v>30000</v>
      </c>
      <c r="G22" s="166">
        <v>90000</v>
      </c>
      <c r="H22" s="191">
        <f t="shared" si="1"/>
        <v>90000</v>
      </c>
      <c r="I22" s="192">
        <v>35000</v>
      </c>
      <c r="J22" s="193">
        <f>D22*I22</f>
        <v>35000</v>
      </c>
      <c r="K22" s="162">
        <f t="shared" ref="K22:K29" si="7">ROUND(AVERAGE(E22,G22,I22),0)</f>
        <v>51667</v>
      </c>
      <c r="L22" s="163">
        <f t="shared" ref="L22:L29" si="8">K22*D22</f>
        <v>51667</v>
      </c>
    </row>
    <row r="23" spans="2:13" ht="29.5" thickBot="1" x14ac:dyDescent="0.4">
      <c r="B23" s="183">
        <v>16</v>
      </c>
      <c r="C23" s="189" t="s">
        <v>28</v>
      </c>
      <c r="D23" s="190">
        <v>1</v>
      </c>
      <c r="E23" s="175">
        <v>40000</v>
      </c>
      <c r="F23" s="157">
        <f t="shared" si="0"/>
        <v>40000</v>
      </c>
      <c r="G23" s="166">
        <v>90000</v>
      </c>
      <c r="H23" s="191">
        <f t="shared" si="1"/>
        <v>90000</v>
      </c>
      <c r="I23" s="192">
        <v>45000</v>
      </c>
      <c r="J23" s="193">
        <f t="shared" ref="J23:J29" si="9">D23*I23</f>
        <v>45000</v>
      </c>
      <c r="K23" s="162">
        <f t="shared" si="7"/>
        <v>58333</v>
      </c>
      <c r="L23" s="163">
        <f t="shared" si="8"/>
        <v>58333</v>
      </c>
    </row>
    <row r="24" spans="2:13" ht="29.5" thickBot="1" x14ac:dyDescent="0.4">
      <c r="B24" s="183">
        <v>17</v>
      </c>
      <c r="C24" s="189" t="s">
        <v>29</v>
      </c>
      <c r="D24" s="190">
        <v>1</v>
      </c>
      <c r="E24" s="175">
        <v>30000</v>
      </c>
      <c r="F24" s="157">
        <f t="shared" si="0"/>
        <v>30000</v>
      </c>
      <c r="G24" s="166">
        <v>100000</v>
      </c>
      <c r="H24" s="191">
        <f t="shared" si="1"/>
        <v>100000</v>
      </c>
      <c r="I24" s="192">
        <v>35000</v>
      </c>
      <c r="J24" s="193">
        <f t="shared" si="9"/>
        <v>35000</v>
      </c>
      <c r="K24" s="162">
        <f t="shared" si="7"/>
        <v>55000</v>
      </c>
      <c r="L24" s="163">
        <f t="shared" si="8"/>
        <v>55000</v>
      </c>
    </row>
    <row r="25" spans="2:13" ht="29.5" thickBot="1" x14ac:dyDescent="0.4">
      <c r="B25" s="183">
        <v>18</v>
      </c>
      <c r="C25" s="189" t="s">
        <v>30</v>
      </c>
      <c r="D25" s="190">
        <v>1</v>
      </c>
      <c r="E25" s="175">
        <v>60000</v>
      </c>
      <c r="F25" s="157">
        <f t="shared" si="0"/>
        <v>60000</v>
      </c>
      <c r="G25" s="166">
        <v>170000</v>
      </c>
      <c r="H25" s="191">
        <f t="shared" si="1"/>
        <v>170000</v>
      </c>
      <c r="I25" s="192">
        <v>70000</v>
      </c>
      <c r="J25" s="193">
        <f t="shared" si="9"/>
        <v>70000</v>
      </c>
      <c r="K25" s="162">
        <f t="shared" si="7"/>
        <v>100000</v>
      </c>
      <c r="L25" s="163">
        <f t="shared" si="8"/>
        <v>100000</v>
      </c>
    </row>
    <row r="26" spans="2:13" ht="15" thickBot="1" x14ac:dyDescent="0.4">
      <c r="B26" s="183">
        <v>19</v>
      </c>
      <c r="C26" s="189" t="s">
        <v>31</v>
      </c>
      <c r="D26" s="190">
        <v>1</v>
      </c>
      <c r="E26" s="175">
        <v>600000</v>
      </c>
      <c r="F26" s="157">
        <f t="shared" si="0"/>
        <v>600000</v>
      </c>
      <c r="G26" s="166">
        <v>450000</v>
      </c>
      <c r="H26" s="191">
        <f t="shared" si="1"/>
        <v>450000</v>
      </c>
      <c r="I26" s="192">
        <v>620000</v>
      </c>
      <c r="J26" s="193">
        <f t="shared" si="9"/>
        <v>620000</v>
      </c>
      <c r="K26" s="162">
        <f t="shared" si="7"/>
        <v>556667</v>
      </c>
      <c r="L26" s="163">
        <f t="shared" si="8"/>
        <v>556667</v>
      </c>
    </row>
    <row r="27" spans="2:13" ht="15" thickBot="1" x14ac:dyDescent="0.4">
      <c r="B27" s="183">
        <v>20</v>
      </c>
      <c r="C27" s="189" t="s">
        <v>32</v>
      </c>
      <c r="D27" s="190">
        <v>1</v>
      </c>
      <c r="E27" s="175">
        <v>160000</v>
      </c>
      <c r="F27" s="157">
        <f t="shared" si="0"/>
        <v>160000</v>
      </c>
      <c r="G27" s="166">
        <v>390000</v>
      </c>
      <c r="H27" s="191">
        <f t="shared" si="1"/>
        <v>390000</v>
      </c>
      <c r="I27" s="192">
        <v>170000</v>
      </c>
      <c r="J27" s="193">
        <f t="shared" si="9"/>
        <v>170000</v>
      </c>
      <c r="K27" s="162">
        <f t="shared" si="7"/>
        <v>240000</v>
      </c>
      <c r="L27" s="163">
        <f t="shared" si="8"/>
        <v>240000</v>
      </c>
    </row>
    <row r="28" spans="2:13" ht="15" thickBot="1" x14ac:dyDescent="0.4">
      <c r="B28" s="183">
        <v>21</v>
      </c>
      <c r="C28" s="189" t="s">
        <v>33</v>
      </c>
      <c r="D28" s="190">
        <v>1</v>
      </c>
      <c r="E28" s="175">
        <v>200000</v>
      </c>
      <c r="F28" s="157">
        <f t="shared" si="0"/>
        <v>200000</v>
      </c>
      <c r="G28" s="166">
        <v>470000</v>
      </c>
      <c r="H28" s="191">
        <f t="shared" si="1"/>
        <v>470000</v>
      </c>
      <c r="I28" s="192">
        <v>210000</v>
      </c>
      <c r="J28" s="193">
        <f t="shared" si="9"/>
        <v>210000</v>
      </c>
      <c r="K28" s="162" t="e" cm="1">
        <f t="array" ref="K28">ROUND(AVERAGE(C29+L29+Hoja1!K29+Hoja1!B29+'Audiov NO IVA'!K5C9+C9+C9+L29E28,G28,I28),0)</f>
        <v>#VALUE!</v>
      </c>
      <c r="L28" s="163" t="e">
        <f t="shared" si="8"/>
        <v>#VALUE!</v>
      </c>
    </row>
    <row r="29" spans="2:13" ht="29.5" thickBot="1" x14ac:dyDescent="0.4">
      <c r="B29" s="183">
        <v>22</v>
      </c>
      <c r="C29" s="189" t="s">
        <v>34</v>
      </c>
      <c r="D29" s="190">
        <v>1</v>
      </c>
      <c r="E29" s="175">
        <v>2800000</v>
      </c>
      <c r="F29" s="157">
        <f t="shared" si="0"/>
        <v>2800000</v>
      </c>
      <c r="G29" s="166">
        <v>3500000</v>
      </c>
      <c r="H29" s="191">
        <f t="shared" si="1"/>
        <v>3500000</v>
      </c>
      <c r="I29" s="192">
        <v>2700000</v>
      </c>
      <c r="J29" s="193">
        <f t="shared" si="9"/>
        <v>2700000</v>
      </c>
      <c r="K29" s="162">
        <f t="shared" si="7"/>
        <v>3000000</v>
      </c>
      <c r="L29" s="163">
        <f t="shared" si="8"/>
        <v>3000000</v>
      </c>
    </row>
    <row r="30" spans="2:13" ht="15" thickBot="1" x14ac:dyDescent="0.4">
      <c r="B30" s="194" t="s">
        <v>21</v>
      </c>
      <c r="C30" s="195"/>
      <c r="D30" s="196"/>
      <c r="E30" s="197"/>
      <c r="F30" s="197"/>
      <c r="G30" s="198"/>
      <c r="H30" s="197"/>
      <c r="I30" s="197"/>
      <c r="J30" s="197"/>
      <c r="K30" s="197"/>
      <c r="L30" s="197"/>
      <c r="M30" s="1"/>
    </row>
    <row r="31" spans="2:13" ht="15" thickBot="1" x14ac:dyDescent="0.4">
      <c r="B31" s="199" t="s">
        <v>20</v>
      </c>
      <c r="C31" s="200"/>
      <c r="D31" s="201"/>
      <c r="E31" s="202"/>
      <c r="F31" s="203">
        <f>SUM(F5:F29)</f>
        <v>10225000</v>
      </c>
      <c r="G31" s="204"/>
      <c r="H31" s="205">
        <f>SUM(H5:H29)</f>
        <v>15390000</v>
      </c>
      <c r="I31" s="206"/>
      <c r="J31" s="207">
        <f>SUM(J5:J29)</f>
        <v>10750000</v>
      </c>
      <c r="K31" s="208"/>
      <c r="L31" s="209" t="e">
        <f>SUM(L5:L29)</f>
        <v>#VALUE!</v>
      </c>
      <c r="M31" s="1"/>
    </row>
    <row r="32" spans="2:13" ht="19" thickBot="1" x14ac:dyDescent="0.5">
      <c r="B32" s="210"/>
      <c r="C32" s="211" t="s">
        <v>36</v>
      </c>
      <c r="D32" s="211"/>
      <c r="E32" s="211"/>
      <c r="F32" s="211"/>
      <c r="G32" s="211"/>
      <c r="H32" s="211"/>
      <c r="I32" s="211"/>
      <c r="J32" s="211"/>
      <c r="K32" s="211"/>
      <c r="L32" s="212"/>
      <c r="M32" s="1"/>
    </row>
    <row r="33" spans="2:15" ht="15" thickBot="1" x14ac:dyDescent="0.4">
      <c r="B33" s="11"/>
      <c r="C33" s="12"/>
      <c r="D33" s="17"/>
      <c r="E33" s="36"/>
      <c r="F33" s="41"/>
      <c r="G33" s="52"/>
      <c r="H33" s="60"/>
      <c r="I33" s="76"/>
      <c r="J33" s="67"/>
      <c r="K33" s="88"/>
      <c r="L33" s="67"/>
      <c r="M33" s="1"/>
    </row>
    <row r="34" spans="2:15" ht="15" thickBot="1" x14ac:dyDescent="0.4">
      <c r="B34" s="9"/>
      <c r="C34" s="10" t="s">
        <v>15</v>
      </c>
      <c r="D34" s="18"/>
      <c r="E34" s="37"/>
      <c r="F34" s="42">
        <v>10000000</v>
      </c>
      <c r="G34" s="53"/>
      <c r="H34" s="42">
        <v>10000000</v>
      </c>
      <c r="I34" s="77"/>
      <c r="J34" s="42">
        <v>10000000</v>
      </c>
      <c r="K34" s="42"/>
      <c r="L34" s="42">
        <v>10000000</v>
      </c>
      <c r="M34" s="1"/>
    </row>
    <row r="35" spans="2:15" ht="15" thickBot="1" x14ac:dyDescent="0.4">
      <c r="B35" s="104" t="s">
        <v>20</v>
      </c>
      <c r="C35" s="105"/>
      <c r="D35" s="105"/>
      <c r="E35" s="106"/>
      <c r="F35" s="43">
        <f>F31+F34</f>
        <v>20225000</v>
      </c>
      <c r="G35" s="54"/>
      <c r="H35" s="61">
        <f>H31+H34</f>
        <v>25390000</v>
      </c>
      <c r="I35" s="78"/>
      <c r="J35" s="43">
        <f>J31+J34</f>
        <v>20750000</v>
      </c>
      <c r="K35" s="89"/>
      <c r="L35" s="43" t="e">
        <f>L31+L34</f>
        <v>#VALUE!</v>
      </c>
    </row>
    <row r="36" spans="2:15" ht="15" thickBot="1" x14ac:dyDescent="0.4"/>
    <row r="37" spans="2:15" ht="19" thickBot="1" x14ac:dyDescent="0.5">
      <c r="C37" s="103" t="s">
        <v>35</v>
      </c>
      <c r="D37" s="103"/>
      <c r="E37" s="103"/>
      <c r="F37" s="103"/>
      <c r="G37" s="103"/>
      <c r="H37" s="103"/>
      <c r="I37" s="103"/>
      <c r="J37" s="103"/>
      <c r="K37" s="103"/>
      <c r="L37" s="96" t="e">
        <f>+L35</f>
        <v>#VALUE!</v>
      </c>
      <c r="O37" s="2"/>
    </row>
    <row r="41" spans="2:15" x14ac:dyDescent="0.35">
      <c r="J41" s="6" t="s">
        <v>24</v>
      </c>
    </row>
  </sheetData>
  <mergeCells count="12">
    <mergeCell ref="C37:K37"/>
    <mergeCell ref="B35:E35"/>
    <mergeCell ref="K2:L2"/>
    <mergeCell ref="B2:B3"/>
    <mergeCell ref="C2:C3"/>
    <mergeCell ref="D2:D3"/>
    <mergeCell ref="E2:F2"/>
    <mergeCell ref="B30:D30"/>
    <mergeCell ref="B31:D31"/>
    <mergeCell ref="G2:H2"/>
    <mergeCell ref="I2:J2"/>
    <mergeCell ref="C32:K32"/>
  </mergeCells>
  <pageMargins left="0.7" right="0.7" top="0.75" bottom="0.75" header="0.3" footer="0.3"/>
  <pageSetup orientation="portrait" horizontalDpi="4294967295" verticalDpi="4294967295" r:id="rId1"/>
  <headerFooter>
    <oddHeader>&amp;L&amp;"Calibri"&amp;10&amp;K000000 Reservado&amp;1#_x000D_</oddHeader>
    <oddFooter>&amp;C_x000D_&amp;1#&amp;"Calibri"&amp;10&amp;K000000 Informacion reservada, no reenviar no compartir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85B82-C89F-4385-9B79-163C2F4F1A57}">
  <dimension ref="A1:N41"/>
  <sheetViews>
    <sheetView workbookViewId="0">
      <selection activeCell="M18" sqref="M18"/>
    </sheetView>
  </sheetViews>
  <sheetFormatPr baseColWidth="10" defaultColWidth="11.453125" defaultRowHeight="14.5" x14ac:dyDescent="0.35"/>
  <cols>
    <col min="1" max="1" width="8" customWidth="1"/>
    <col min="2" max="2" width="35.26953125" customWidth="1"/>
    <col min="3" max="3" width="11.81640625" style="13" bestFit="1" customWidth="1"/>
    <col min="4" max="4" width="13" style="6" hidden="1" customWidth="1"/>
    <col min="5" max="5" width="14" style="6" hidden="1" customWidth="1"/>
    <col min="6" max="6" width="13.54296875" style="44" hidden="1" customWidth="1"/>
    <col min="7" max="7" width="13.453125" style="55" hidden="1" customWidth="1"/>
    <col min="8" max="8" width="13.81640625" style="55" hidden="1" customWidth="1"/>
    <col min="9" max="9" width="14.54296875" style="6" hidden="1" customWidth="1"/>
    <col min="10" max="10" width="12.81640625" style="6" hidden="1" customWidth="1"/>
    <col min="11" max="11" width="17.81640625" style="6" customWidth="1"/>
    <col min="12" max="12" width="11.81640625" bestFit="1" customWidth="1"/>
    <col min="14" max="14" width="13.81640625" bestFit="1" customWidth="1"/>
  </cols>
  <sheetData>
    <row r="1" spans="1:12" ht="15" thickBot="1" x14ac:dyDescent="0.4"/>
    <row r="2" spans="1:12" ht="59.25" customHeight="1" thickBot="1" x14ac:dyDescent="0.4">
      <c r="A2" s="107" t="s">
        <v>0</v>
      </c>
      <c r="B2" s="109" t="s">
        <v>23</v>
      </c>
      <c r="C2" s="111" t="s">
        <v>1</v>
      </c>
      <c r="D2" s="121" t="s">
        <v>38</v>
      </c>
      <c r="E2" s="122"/>
      <c r="F2" s="119" t="s">
        <v>39</v>
      </c>
      <c r="G2" s="120"/>
      <c r="H2" s="119" t="s">
        <v>17</v>
      </c>
      <c r="I2" s="120"/>
      <c r="J2"/>
      <c r="K2"/>
    </row>
    <row r="3" spans="1:12" ht="15" thickBot="1" x14ac:dyDescent="0.4">
      <c r="A3" s="108"/>
      <c r="B3" s="110"/>
      <c r="C3" s="112"/>
      <c r="D3" s="27" t="s">
        <v>18</v>
      </c>
      <c r="E3" s="38" t="s">
        <v>19</v>
      </c>
      <c r="F3" s="45" t="s">
        <v>18</v>
      </c>
      <c r="G3" s="56" t="s">
        <v>19</v>
      </c>
      <c r="H3" s="68" t="s">
        <v>18</v>
      </c>
      <c r="I3" s="38" t="s">
        <v>19</v>
      </c>
      <c r="J3" s="27" t="s">
        <v>18</v>
      </c>
      <c r="K3" s="90" t="s">
        <v>19</v>
      </c>
      <c r="L3" s="1"/>
    </row>
    <row r="4" spans="1:12" ht="29.5" thickBot="1" x14ac:dyDescent="0.4">
      <c r="A4" s="4"/>
      <c r="B4" s="5" t="s">
        <v>22</v>
      </c>
      <c r="C4" s="14"/>
      <c r="D4" s="28"/>
      <c r="E4" s="39"/>
      <c r="F4" s="46"/>
      <c r="G4" s="57"/>
      <c r="H4" s="69"/>
      <c r="I4" s="62"/>
      <c r="J4" s="84"/>
      <c r="K4" s="91"/>
      <c r="L4" s="1"/>
    </row>
    <row r="5" spans="1:12" s="213" customFormat="1" ht="15" thickBot="1" x14ac:dyDescent="0.4">
      <c r="A5" s="154">
        <v>1</v>
      </c>
      <c r="B5" s="155" t="s">
        <v>2</v>
      </c>
      <c r="C5" s="156">
        <v>1</v>
      </c>
      <c r="D5" s="157">
        <v>120000</v>
      </c>
      <c r="E5" s="157">
        <f>C5*D5</f>
        <v>120000</v>
      </c>
      <c r="F5" s="158">
        <v>190000</v>
      </c>
      <c r="G5" s="159">
        <f>C5*F5</f>
        <v>190000</v>
      </c>
      <c r="H5" s="160">
        <v>110000</v>
      </c>
      <c r="I5" s="161">
        <f>C5*H5</f>
        <v>110000</v>
      </c>
      <c r="J5" s="162">
        <f t="shared" ref="J5:J12" si="0">ROUND(AVERAGE(D5,F5,H5),0)</f>
        <v>140000</v>
      </c>
      <c r="K5" s="163">
        <f t="shared" ref="K5:K12" si="1">J5*C5</f>
        <v>140000</v>
      </c>
      <c r="L5" s="215"/>
    </row>
    <row r="6" spans="1:12" s="213" customFormat="1" ht="15" thickBot="1" x14ac:dyDescent="0.4">
      <c r="A6" s="154">
        <v>2</v>
      </c>
      <c r="B6" s="164" t="s">
        <v>3</v>
      </c>
      <c r="C6" s="165">
        <v>1</v>
      </c>
      <c r="D6" s="157">
        <v>90000</v>
      </c>
      <c r="E6" s="157">
        <f t="shared" ref="E6:E29" si="2">C6*D6</f>
        <v>90000</v>
      </c>
      <c r="F6" s="166">
        <v>200000</v>
      </c>
      <c r="G6" s="159">
        <f t="shared" ref="G6:G29" si="3">C6*F6</f>
        <v>200000</v>
      </c>
      <c r="H6" s="160">
        <v>100000</v>
      </c>
      <c r="I6" s="161">
        <f t="shared" ref="I6:I12" si="4">C6*H6</f>
        <v>100000</v>
      </c>
      <c r="J6" s="162">
        <f t="shared" si="0"/>
        <v>130000</v>
      </c>
      <c r="K6" s="163">
        <f t="shared" si="1"/>
        <v>130000</v>
      </c>
      <c r="L6" s="214"/>
    </row>
    <row r="7" spans="1:12" s="213" customFormat="1" ht="29.5" thickBot="1" x14ac:dyDescent="0.4">
      <c r="A7" s="154">
        <v>3</v>
      </c>
      <c r="B7" s="164" t="s">
        <v>4</v>
      </c>
      <c r="C7" s="165">
        <v>1</v>
      </c>
      <c r="D7" s="157">
        <v>60000</v>
      </c>
      <c r="E7" s="157">
        <f t="shared" si="2"/>
        <v>60000</v>
      </c>
      <c r="F7" s="166">
        <v>150000</v>
      </c>
      <c r="G7" s="159">
        <f t="shared" si="3"/>
        <v>150000</v>
      </c>
      <c r="H7" s="167">
        <v>65000</v>
      </c>
      <c r="I7" s="161">
        <f t="shared" si="4"/>
        <v>65000</v>
      </c>
      <c r="J7" s="162">
        <f t="shared" si="0"/>
        <v>91667</v>
      </c>
      <c r="K7" s="163">
        <f t="shared" si="1"/>
        <v>91667</v>
      </c>
      <c r="L7" s="214"/>
    </row>
    <row r="8" spans="1:12" s="213" customFormat="1" ht="15" thickBot="1" x14ac:dyDescent="0.4">
      <c r="A8" s="154">
        <v>4</v>
      </c>
      <c r="B8" s="164" t="s">
        <v>5</v>
      </c>
      <c r="C8" s="165">
        <v>1</v>
      </c>
      <c r="D8" s="157">
        <v>120000</v>
      </c>
      <c r="E8" s="157">
        <f t="shared" si="2"/>
        <v>120000</v>
      </c>
      <c r="F8" s="166">
        <v>180000</v>
      </c>
      <c r="G8" s="159">
        <f t="shared" si="3"/>
        <v>180000</v>
      </c>
      <c r="H8" s="160">
        <v>130000</v>
      </c>
      <c r="I8" s="161">
        <f t="shared" si="4"/>
        <v>130000</v>
      </c>
      <c r="J8" s="162">
        <f t="shared" si="0"/>
        <v>143333</v>
      </c>
      <c r="K8" s="163">
        <f t="shared" si="1"/>
        <v>143333</v>
      </c>
      <c r="L8" s="214"/>
    </row>
    <row r="9" spans="1:12" s="213" customFormat="1" ht="15" thickBot="1" x14ac:dyDescent="0.4">
      <c r="A9" s="154">
        <v>5</v>
      </c>
      <c r="B9" s="164" t="s">
        <v>6</v>
      </c>
      <c r="C9" s="165">
        <v>1</v>
      </c>
      <c r="D9" s="157">
        <v>120000</v>
      </c>
      <c r="E9" s="157">
        <f t="shared" si="2"/>
        <v>120000</v>
      </c>
      <c r="F9" s="166">
        <v>180000</v>
      </c>
      <c r="G9" s="159">
        <f t="shared" si="3"/>
        <v>180000</v>
      </c>
      <c r="H9" s="160">
        <v>130000</v>
      </c>
      <c r="I9" s="161">
        <f t="shared" si="4"/>
        <v>130000</v>
      </c>
      <c r="J9" s="162">
        <f t="shared" si="0"/>
        <v>143333</v>
      </c>
      <c r="K9" s="163">
        <f t="shared" si="1"/>
        <v>143333</v>
      </c>
      <c r="L9" s="214"/>
    </row>
    <row r="10" spans="1:12" s="213" customFormat="1" ht="15" thickBot="1" x14ac:dyDescent="0.4">
      <c r="A10" s="154">
        <v>6</v>
      </c>
      <c r="B10" s="164" t="s">
        <v>7</v>
      </c>
      <c r="C10" s="165">
        <v>1</v>
      </c>
      <c r="D10" s="157">
        <v>120000</v>
      </c>
      <c r="E10" s="157">
        <f t="shared" si="2"/>
        <v>120000</v>
      </c>
      <c r="F10" s="166">
        <v>180000</v>
      </c>
      <c r="G10" s="159">
        <f t="shared" si="3"/>
        <v>180000</v>
      </c>
      <c r="H10" s="160">
        <v>130000</v>
      </c>
      <c r="I10" s="161">
        <f t="shared" si="4"/>
        <v>130000</v>
      </c>
      <c r="J10" s="162">
        <f t="shared" si="0"/>
        <v>143333</v>
      </c>
      <c r="K10" s="163">
        <f t="shared" si="1"/>
        <v>143333</v>
      </c>
      <c r="L10" s="214"/>
    </row>
    <row r="11" spans="1:12" s="213" customFormat="1" ht="15" thickBot="1" x14ac:dyDescent="0.4">
      <c r="A11" s="154">
        <v>7</v>
      </c>
      <c r="B11" s="164" t="s">
        <v>8</v>
      </c>
      <c r="C11" s="165">
        <v>1</v>
      </c>
      <c r="D11" s="157">
        <v>120000</v>
      </c>
      <c r="E11" s="157">
        <f t="shared" si="2"/>
        <v>120000</v>
      </c>
      <c r="F11" s="168">
        <v>180000</v>
      </c>
      <c r="G11" s="159">
        <f t="shared" si="3"/>
        <v>180000</v>
      </c>
      <c r="H11" s="169">
        <v>130000</v>
      </c>
      <c r="I11" s="161">
        <f t="shared" si="4"/>
        <v>130000</v>
      </c>
      <c r="J11" s="162">
        <f t="shared" si="0"/>
        <v>143333</v>
      </c>
      <c r="K11" s="163">
        <f t="shared" si="1"/>
        <v>143333</v>
      </c>
      <c r="L11" s="214"/>
    </row>
    <row r="12" spans="1:12" s="213" customFormat="1" ht="46.5" customHeight="1" thickBot="1" x14ac:dyDescent="0.4">
      <c r="A12" s="154">
        <v>8</v>
      </c>
      <c r="B12" s="164" t="s">
        <v>9</v>
      </c>
      <c r="C12" s="165">
        <v>1</v>
      </c>
      <c r="D12" s="157">
        <v>150000</v>
      </c>
      <c r="E12" s="157">
        <f t="shared" si="2"/>
        <v>150000</v>
      </c>
      <c r="F12" s="166">
        <v>550000</v>
      </c>
      <c r="G12" s="159">
        <f t="shared" si="3"/>
        <v>550000</v>
      </c>
      <c r="H12" s="160">
        <v>140000</v>
      </c>
      <c r="I12" s="161">
        <f t="shared" si="4"/>
        <v>140000</v>
      </c>
      <c r="J12" s="162">
        <f t="shared" si="0"/>
        <v>280000</v>
      </c>
      <c r="K12" s="163">
        <f t="shared" si="1"/>
        <v>280000</v>
      </c>
      <c r="L12" s="214"/>
    </row>
    <row r="13" spans="1:12" ht="15" thickBot="1" x14ac:dyDescent="0.4">
      <c r="A13" s="98"/>
      <c r="B13" s="8" t="s">
        <v>10</v>
      </c>
      <c r="C13" s="16"/>
      <c r="D13" s="30"/>
      <c r="E13" s="30"/>
      <c r="F13" s="48"/>
      <c r="G13" s="48"/>
      <c r="H13" s="71"/>
      <c r="I13" s="63"/>
      <c r="J13" s="86"/>
      <c r="K13" s="93"/>
      <c r="L13" s="1"/>
    </row>
    <row r="14" spans="1:12" ht="15" thickBot="1" x14ac:dyDescent="0.4">
      <c r="A14" s="97">
        <v>9</v>
      </c>
      <c r="B14" s="7" t="s">
        <v>11</v>
      </c>
      <c r="C14" s="15">
        <v>10</v>
      </c>
      <c r="D14" s="31">
        <v>45000</v>
      </c>
      <c r="E14" s="29">
        <f t="shared" si="2"/>
        <v>450000</v>
      </c>
      <c r="F14" s="47">
        <v>90000</v>
      </c>
      <c r="G14" s="58">
        <f>C14*F14</f>
        <v>900000</v>
      </c>
      <c r="H14" s="72">
        <v>50000</v>
      </c>
      <c r="I14" s="64">
        <f>C14*H14</f>
        <v>500000</v>
      </c>
      <c r="J14" s="85">
        <f t="shared" ref="J14:J19" si="5">ROUND(AVERAGE(D14,F14,H14),0)</f>
        <v>61667</v>
      </c>
      <c r="K14" s="94">
        <f t="shared" ref="K14:K19" si="6">J14*C14</f>
        <v>616670</v>
      </c>
      <c r="L14" s="1"/>
    </row>
    <row r="15" spans="1:12" ht="15" thickBot="1" x14ac:dyDescent="0.4">
      <c r="A15" s="97">
        <v>10</v>
      </c>
      <c r="B15" s="7" t="s">
        <v>12</v>
      </c>
      <c r="C15" s="15">
        <v>95</v>
      </c>
      <c r="D15" s="29">
        <v>45000</v>
      </c>
      <c r="E15" s="29">
        <f t="shared" si="2"/>
        <v>4275000</v>
      </c>
      <c r="F15" s="47">
        <v>70000</v>
      </c>
      <c r="G15" s="58">
        <f t="shared" ref="G15:G19" si="7">C15*F15</f>
        <v>6650000</v>
      </c>
      <c r="H15" s="70">
        <v>50000</v>
      </c>
      <c r="I15" s="64">
        <f t="shared" ref="I15:I19" si="8">C15*H15</f>
        <v>4750000</v>
      </c>
      <c r="J15" s="85">
        <f t="shared" si="5"/>
        <v>55000</v>
      </c>
      <c r="K15" s="92">
        <f t="shared" si="6"/>
        <v>5225000</v>
      </c>
      <c r="L15" s="1"/>
    </row>
    <row r="16" spans="1:12" ht="15" thickBot="1" x14ac:dyDescent="0.4">
      <c r="A16" s="97">
        <v>11</v>
      </c>
      <c r="B16" s="7" t="s">
        <v>13</v>
      </c>
      <c r="C16" s="15">
        <v>1</v>
      </c>
      <c r="D16" s="29">
        <v>180000</v>
      </c>
      <c r="E16" s="29">
        <f t="shared" si="2"/>
        <v>180000</v>
      </c>
      <c r="F16" s="47">
        <v>70000</v>
      </c>
      <c r="G16" s="58">
        <f t="shared" si="7"/>
        <v>70000</v>
      </c>
      <c r="H16" s="70">
        <v>200000</v>
      </c>
      <c r="I16" s="64">
        <f t="shared" si="8"/>
        <v>200000</v>
      </c>
      <c r="J16" s="85">
        <f t="shared" si="5"/>
        <v>150000</v>
      </c>
      <c r="K16" s="92">
        <f t="shared" si="6"/>
        <v>150000</v>
      </c>
      <c r="L16" s="1"/>
    </row>
    <row r="17" spans="1:12" ht="15" thickBot="1" x14ac:dyDescent="0.4">
      <c r="A17" s="97">
        <v>12</v>
      </c>
      <c r="B17" s="7" t="s">
        <v>14</v>
      </c>
      <c r="C17" s="15">
        <v>1</v>
      </c>
      <c r="D17" s="29">
        <v>120000</v>
      </c>
      <c r="E17" s="29">
        <f t="shared" si="2"/>
        <v>120000</v>
      </c>
      <c r="F17" s="47">
        <v>150000</v>
      </c>
      <c r="G17" s="58">
        <f t="shared" si="7"/>
        <v>150000</v>
      </c>
      <c r="H17" s="70">
        <v>130000</v>
      </c>
      <c r="I17" s="64">
        <f t="shared" si="8"/>
        <v>130000</v>
      </c>
      <c r="J17" s="85">
        <f t="shared" si="5"/>
        <v>133333</v>
      </c>
      <c r="K17" s="92">
        <f t="shared" si="6"/>
        <v>133333</v>
      </c>
      <c r="L17" s="1"/>
    </row>
    <row r="18" spans="1:12" ht="15" thickBot="1" x14ac:dyDescent="0.4">
      <c r="A18" s="97">
        <v>13</v>
      </c>
      <c r="B18" s="7" t="s">
        <v>3</v>
      </c>
      <c r="C18" s="26">
        <v>1</v>
      </c>
      <c r="D18" s="29">
        <v>80000</v>
      </c>
      <c r="E18" s="29">
        <f t="shared" si="2"/>
        <v>80000</v>
      </c>
      <c r="F18" s="47">
        <v>200000</v>
      </c>
      <c r="G18" s="58">
        <f t="shared" si="7"/>
        <v>200000</v>
      </c>
      <c r="H18" s="70">
        <v>100000</v>
      </c>
      <c r="I18" s="64">
        <f t="shared" si="8"/>
        <v>100000</v>
      </c>
      <c r="J18" s="85">
        <f t="shared" si="5"/>
        <v>126667</v>
      </c>
      <c r="K18" s="92">
        <f t="shared" si="6"/>
        <v>126667</v>
      </c>
      <c r="L18" s="1"/>
    </row>
    <row r="19" spans="1:12" ht="29.5" thickBot="1" x14ac:dyDescent="0.4">
      <c r="A19" s="99">
        <v>14</v>
      </c>
      <c r="B19" s="24" t="s">
        <v>16</v>
      </c>
      <c r="C19" s="19">
        <v>5</v>
      </c>
      <c r="D19" s="32">
        <v>60000</v>
      </c>
      <c r="E19" s="29">
        <f t="shared" si="2"/>
        <v>300000</v>
      </c>
      <c r="F19" s="47">
        <v>70000</v>
      </c>
      <c r="G19" s="58">
        <f t="shared" si="7"/>
        <v>350000</v>
      </c>
      <c r="H19" s="73">
        <v>50000</v>
      </c>
      <c r="I19" s="64">
        <f t="shared" si="8"/>
        <v>250000</v>
      </c>
      <c r="J19" s="85">
        <f t="shared" si="5"/>
        <v>60000</v>
      </c>
      <c r="K19" s="92">
        <f t="shared" si="6"/>
        <v>300000</v>
      </c>
      <c r="L19" s="1"/>
    </row>
    <row r="20" spans="1:12" ht="15" thickBot="1" x14ac:dyDescent="0.4">
      <c r="A20" s="100"/>
      <c r="B20" s="20" t="s">
        <v>25</v>
      </c>
      <c r="C20" s="21"/>
      <c r="D20" s="33"/>
      <c r="E20" s="33"/>
      <c r="F20" s="49"/>
      <c r="G20" s="49"/>
      <c r="H20" s="74"/>
      <c r="I20" s="65"/>
      <c r="J20" s="65"/>
      <c r="K20" s="65"/>
      <c r="L20" s="1"/>
    </row>
    <row r="21" spans="1:12" ht="15" thickBot="1" x14ac:dyDescent="0.4">
      <c r="A21" s="100"/>
      <c r="B21" s="25" t="s">
        <v>26</v>
      </c>
      <c r="C21" s="21"/>
      <c r="D21" s="33"/>
      <c r="E21" s="33"/>
      <c r="F21" s="49"/>
      <c r="G21" s="49"/>
      <c r="H21" s="80"/>
      <c r="I21" s="81"/>
      <c r="J21" s="81"/>
      <c r="K21" s="81"/>
      <c r="L21" s="1"/>
    </row>
    <row r="22" spans="1:12" ht="29.5" thickBot="1" x14ac:dyDescent="0.4">
      <c r="A22" s="101">
        <v>15</v>
      </c>
      <c r="B22" s="22" t="s">
        <v>27</v>
      </c>
      <c r="C22" s="23">
        <v>1</v>
      </c>
      <c r="D22" s="31">
        <v>30000</v>
      </c>
      <c r="E22" s="29">
        <f t="shared" si="2"/>
        <v>30000</v>
      </c>
      <c r="F22" s="47">
        <v>90000</v>
      </c>
      <c r="G22" s="79">
        <f t="shared" si="3"/>
        <v>90000</v>
      </c>
      <c r="H22" s="82">
        <v>35000</v>
      </c>
      <c r="I22" s="83">
        <f>C22*H22</f>
        <v>35000</v>
      </c>
      <c r="J22" s="85">
        <f t="shared" ref="J22:J29" si="9">ROUND(AVERAGE(D22,F22,H22),0)</f>
        <v>51667</v>
      </c>
      <c r="K22" s="92">
        <f t="shared" ref="K22:K29" si="10">J22*C22</f>
        <v>51667</v>
      </c>
    </row>
    <row r="23" spans="1:12" ht="29.5" thickBot="1" x14ac:dyDescent="0.4">
      <c r="A23" s="101">
        <v>16</v>
      </c>
      <c r="B23" s="22" t="s">
        <v>28</v>
      </c>
      <c r="C23" s="23">
        <v>1</v>
      </c>
      <c r="D23" s="31">
        <v>40000</v>
      </c>
      <c r="E23" s="29">
        <f t="shared" si="2"/>
        <v>40000</v>
      </c>
      <c r="F23" s="47">
        <v>90000</v>
      </c>
      <c r="G23" s="79">
        <f t="shared" si="3"/>
        <v>90000</v>
      </c>
      <c r="H23" s="82">
        <v>45000</v>
      </c>
      <c r="I23" s="83">
        <f t="shared" ref="I23:I29" si="11">C23*H23</f>
        <v>45000</v>
      </c>
      <c r="J23" s="85">
        <f t="shared" si="9"/>
        <v>58333</v>
      </c>
      <c r="K23" s="92">
        <f t="shared" si="10"/>
        <v>58333</v>
      </c>
    </row>
    <row r="24" spans="1:12" ht="29.5" thickBot="1" x14ac:dyDescent="0.4">
      <c r="A24" s="101">
        <v>17</v>
      </c>
      <c r="B24" s="22" t="s">
        <v>29</v>
      </c>
      <c r="C24" s="23">
        <v>1</v>
      </c>
      <c r="D24" s="31">
        <v>30000</v>
      </c>
      <c r="E24" s="29">
        <f t="shared" si="2"/>
        <v>30000</v>
      </c>
      <c r="F24" s="47">
        <v>100000</v>
      </c>
      <c r="G24" s="79">
        <f t="shared" si="3"/>
        <v>100000</v>
      </c>
      <c r="H24" s="82">
        <v>35000</v>
      </c>
      <c r="I24" s="83">
        <f t="shared" si="11"/>
        <v>35000</v>
      </c>
      <c r="J24" s="85">
        <f t="shared" si="9"/>
        <v>55000</v>
      </c>
      <c r="K24" s="92">
        <f t="shared" si="10"/>
        <v>55000</v>
      </c>
    </row>
    <row r="25" spans="1:12" ht="29.5" thickBot="1" x14ac:dyDescent="0.4">
      <c r="A25" s="101">
        <v>18</v>
      </c>
      <c r="B25" s="22" t="s">
        <v>30</v>
      </c>
      <c r="C25" s="23">
        <v>1</v>
      </c>
      <c r="D25" s="31">
        <v>60000</v>
      </c>
      <c r="E25" s="29">
        <f t="shared" si="2"/>
        <v>60000</v>
      </c>
      <c r="F25" s="47">
        <v>170000</v>
      </c>
      <c r="G25" s="79">
        <f t="shared" si="3"/>
        <v>170000</v>
      </c>
      <c r="H25" s="82">
        <v>70000</v>
      </c>
      <c r="I25" s="83">
        <f t="shared" si="11"/>
        <v>70000</v>
      </c>
      <c r="J25" s="85">
        <f t="shared" si="9"/>
        <v>100000</v>
      </c>
      <c r="K25" s="92">
        <f t="shared" si="10"/>
        <v>100000</v>
      </c>
    </row>
    <row r="26" spans="1:12" ht="15" thickBot="1" x14ac:dyDescent="0.4">
      <c r="A26" s="101">
        <v>19</v>
      </c>
      <c r="B26" s="22" t="s">
        <v>31</v>
      </c>
      <c r="C26" s="23">
        <v>1</v>
      </c>
      <c r="D26" s="31">
        <v>600000</v>
      </c>
      <c r="E26" s="29">
        <f t="shared" si="2"/>
        <v>600000</v>
      </c>
      <c r="F26" s="47">
        <v>450000</v>
      </c>
      <c r="G26" s="79">
        <f t="shared" si="3"/>
        <v>450000</v>
      </c>
      <c r="H26" s="82">
        <v>620000</v>
      </c>
      <c r="I26" s="83">
        <f t="shared" si="11"/>
        <v>620000</v>
      </c>
      <c r="J26" s="85">
        <f t="shared" si="9"/>
        <v>556667</v>
      </c>
      <c r="K26" s="92">
        <f t="shared" si="10"/>
        <v>556667</v>
      </c>
    </row>
    <row r="27" spans="1:12" ht="15" thickBot="1" x14ac:dyDescent="0.4">
      <c r="A27" s="101">
        <v>20</v>
      </c>
      <c r="B27" s="22" t="s">
        <v>32</v>
      </c>
      <c r="C27" s="23">
        <v>1</v>
      </c>
      <c r="D27" s="31">
        <v>160000</v>
      </c>
      <c r="E27" s="29">
        <f t="shared" si="2"/>
        <v>160000</v>
      </c>
      <c r="F27" s="47">
        <v>390000</v>
      </c>
      <c r="G27" s="79">
        <f t="shared" si="3"/>
        <v>390000</v>
      </c>
      <c r="H27" s="82">
        <v>170000</v>
      </c>
      <c r="I27" s="83">
        <f t="shared" si="11"/>
        <v>170000</v>
      </c>
      <c r="J27" s="85">
        <f t="shared" si="9"/>
        <v>240000</v>
      </c>
      <c r="K27" s="92">
        <f t="shared" si="10"/>
        <v>240000</v>
      </c>
    </row>
    <row r="28" spans="1:12" ht="15" thickBot="1" x14ac:dyDescent="0.4">
      <c r="A28" s="101">
        <v>21</v>
      </c>
      <c r="B28" s="22" t="s">
        <v>33</v>
      </c>
      <c r="C28" s="23">
        <v>1</v>
      </c>
      <c r="D28" s="31">
        <v>200000</v>
      </c>
      <c r="E28" s="29">
        <f t="shared" si="2"/>
        <v>200000</v>
      </c>
      <c r="F28" s="47">
        <v>470000</v>
      </c>
      <c r="G28" s="79">
        <f t="shared" si="3"/>
        <v>470000</v>
      </c>
      <c r="H28" s="82">
        <v>210000</v>
      </c>
      <c r="I28" s="83">
        <f t="shared" si="11"/>
        <v>210000</v>
      </c>
      <c r="J28" s="85">
        <f t="shared" si="9"/>
        <v>293333</v>
      </c>
      <c r="K28" s="92">
        <f t="shared" si="10"/>
        <v>293333</v>
      </c>
    </row>
    <row r="29" spans="1:12" ht="29.5" thickBot="1" x14ac:dyDescent="0.4">
      <c r="A29" s="101">
        <v>22</v>
      </c>
      <c r="B29" s="22" t="s">
        <v>34</v>
      </c>
      <c r="C29" s="23">
        <v>1</v>
      </c>
      <c r="D29" s="31">
        <v>2800000</v>
      </c>
      <c r="E29" s="29">
        <f t="shared" si="2"/>
        <v>2800000</v>
      </c>
      <c r="F29" s="47">
        <v>3500000</v>
      </c>
      <c r="G29" s="79">
        <f t="shared" si="3"/>
        <v>3500000</v>
      </c>
      <c r="H29" s="82">
        <v>2700000</v>
      </c>
      <c r="I29" s="83">
        <f t="shared" si="11"/>
        <v>2700000</v>
      </c>
      <c r="J29" s="85">
        <f t="shared" si="9"/>
        <v>3000000</v>
      </c>
      <c r="K29" s="92">
        <f t="shared" si="10"/>
        <v>3000000</v>
      </c>
    </row>
    <row r="30" spans="1:12" ht="15" thickBot="1" x14ac:dyDescent="0.4">
      <c r="A30" s="113" t="s">
        <v>21</v>
      </c>
      <c r="B30" s="114"/>
      <c r="C30" s="115"/>
      <c r="D30" s="34"/>
      <c r="E30" s="34"/>
      <c r="F30" s="50"/>
      <c r="G30" s="34"/>
      <c r="H30" s="34"/>
      <c r="I30" s="34"/>
      <c r="J30" s="34"/>
      <c r="K30" s="34"/>
      <c r="L30" s="1"/>
    </row>
    <row r="31" spans="1:12" ht="15" thickBot="1" x14ac:dyDescent="0.4">
      <c r="A31" s="116" t="s">
        <v>20</v>
      </c>
      <c r="B31" s="117"/>
      <c r="C31" s="118"/>
      <c r="D31" s="35"/>
      <c r="E31" s="40">
        <f>SUM(E5:E29)</f>
        <v>10225000</v>
      </c>
      <c r="F31" s="51"/>
      <c r="G31" s="59">
        <f>SUM(G5:G29)</f>
        <v>15390000</v>
      </c>
      <c r="H31" s="75"/>
      <c r="I31" s="66">
        <f>SUM(I5:I29)</f>
        <v>10750000</v>
      </c>
      <c r="J31" s="87"/>
      <c r="K31" s="95">
        <f>SUM(K5:K29)</f>
        <v>12121669</v>
      </c>
      <c r="L31" s="1"/>
    </row>
    <row r="32" spans="1:12" ht="19" thickBot="1" x14ac:dyDescent="0.5">
      <c r="A32" s="11"/>
      <c r="B32" s="103" t="s">
        <v>36</v>
      </c>
      <c r="C32" s="103"/>
      <c r="D32" s="103"/>
      <c r="E32" s="103"/>
      <c r="F32" s="103"/>
      <c r="G32" s="103"/>
      <c r="H32" s="103"/>
      <c r="I32" s="103"/>
      <c r="J32" s="103"/>
      <c r="K32" s="96"/>
      <c r="L32" s="1"/>
    </row>
    <row r="33" spans="1:14" ht="15" thickBot="1" x14ac:dyDescent="0.4">
      <c r="A33" s="11"/>
      <c r="B33" s="12"/>
      <c r="C33" s="17"/>
      <c r="D33" s="36"/>
      <c r="E33" s="41"/>
      <c r="F33" s="52"/>
      <c r="G33" s="60"/>
      <c r="H33" s="76"/>
      <c r="I33" s="67"/>
      <c r="J33" s="88"/>
      <c r="K33" s="67"/>
      <c r="L33" s="1"/>
    </row>
    <row r="34" spans="1:14" ht="15" thickBot="1" x14ac:dyDescent="0.4">
      <c r="A34" s="9"/>
      <c r="B34" s="10" t="s">
        <v>15</v>
      </c>
      <c r="C34" s="18"/>
      <c r="D34" s="37"/>
      <c r="E34" s="42">
        <v>10000000</v>
      </c>
      <c r="F34" s="53"/>
      <c r="G34" s="42">
        <v>10000000</v>
      </c>
      <c r="H34" s="77"/>
      <c r="I34" s="42">
        <v>10000000</v>
      </c>
      <c r="J34" s="42"/>
      <c r="K34" s="42">
        <v>10000000</v>
      </c>
      <c r="L34" s="1"/>
    </row>
    <row r="35" spans="1:14" ht="15" thickBot="1" x14ac:dyDescent="0.4">
      <c r="A35" s="104" t="s">
        <v>20</v>
      </c>
      <c r="B35" s="105"/>
      <c r="C35" s="105"/>
      <c r="D35" s="106"/>
      <c r="E35" s="43">
        <f>E31+E34</f>
        <v>20225000</v>
      </c>
      <c r="F35" s="54"/>
      <c r="G35" s="61">
        <f>G31+G34</f>
        <v>25390000</v>
      </c>
      <c r="H35" s="78"/>
      <c r="I35" s="43">
        <f>I31+I34</f>
        <v>20750000</v>
      </c>
      <c r="J35" s="89"/>
      <c r="K35" s="43">
        <f>K31+K34</f>
        <v>22121669</v>
      </c>
    </row>
    <row r="36" spans="1:14" ht="15" thickBot="1" x14ac:dyDescent="0.4"/>
    <row r="37" spans="1:14" ht="19" thickBot="1" x14ac:dyDescent="0.5">
      <c r="B37" s="103" t="s">
        <v>35</v>
      </c>
      <c r="C37" s="103"/>
      <c r="D37" s="103"/>
      <c r="E37" s="103"/>
      <c r="F37" s="103"/>
      <c r="G37" s="103"/>
      <c r="H37" s="103"/>
      <c r="I37" s="103"/>
      <c r="J37" s="103"/>
      <c r="K37" s="96">
        <f>+K35</f>
        <v>22121669</v>
      </c>
      <c r="N37" s="2"/>
    </row>
    <row r="41" spans="1:14" x14ac:dyDescent="0.35">
      <c r="I41" s="6" t="s">
        <v>24</v>
      </c>
    </row>
  </sheetData>
  <mergeCells count="11">
    <mergeCell ref="B37:J37"/>
    <mergeCell ref="F2:G2"/>
    <mergeCell ref="D2:E2"/>
    <mergeCell ref="A2:A3"/>
    <mergeCell ref="B2:B3"/>
    <mergeCell ref="C2:C3"/>
    <mergeCell ref="H2:I2"/>
    <mergeCell ref="A30:C30"/>
    <mergeCell ref="A31:C31"/>
    <mergeCell ref="B32:J32"/>
    <mergeCell ref="A35:D3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AD6292-5F5E-4818-8866-B7C1BA482A74}">
  <ds:schemaRefs>
    <ds:schemaRef ds:uri="http://purl.org/dc/elements/1.1/"/>
    <ds:schemaRef ds:uri="http://www.w3.org/XML/1998/namespace"/>
    <ds:schemaRef ds:uri="90558bdf-4e52-4374-8ee0-d49e335d7990"/>
    <ds:schemaRef ds:uri="http://purl.org/dc/dcmitype/"/>
    <ds:schemaRef ds:uri="5f0de8b1-5645-4386-9144-31f0329cf737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78f0e9e8-2857-48d1-9689-d7d2b12207e2"/>
    <ds:schemaRef ds:uri="ca0d24f3-c4b3-4779-b16a-7a22d3488a61"/>
  </ds:schemaRefs>
</ds:datastoreItem>
</file>

<file path=customXml/itemProps2.xml><?xml version="1.0" encoding="utf-8"?>
<ds:datastoreItem xmlns:ds="http://schemas.openxmlformats.org/officeDocument/2006/customXml" ds:itemID="{B623D4FC-42E6-4393-B487-F75FBDF55A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EC5F56-26F7-4AEC-AAA9-704FB828A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0d24f3-c4b3-4779-b16a-7a22d3488a61"/>
    <ds:schemaRef ds:uri="78f0e9e8-2857-48d1-9689-d7d2b12207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Audiov NO IVA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Dario Cano Garcia</dc:creator>
  <cp:lastModifiedBy>Luz Jannet Zuluaga Quintero</cp:lastModifiedBy>
  <dcterms:created xsi:type="dcterms:W3CDTF">2022-09-26T16:56:03Z</dcterms:created>
  <dcterms:modified xsi:type="dcterms:W3CDTF">2026-09-17T19:44:37Z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74bd5e2-81a4-49d2-a176-64d4dd6f5c35_Enabled">
    <vt:lpwstr>True</vt:lpwstr>
  </property>
  <property fmtid="{D5CDD505-2E9C-101B-9397-08002B2CF9AE}" pid="3" name="MSIP_Label_c74bd5e2-81a4-49d2-a176-64d4dd6f5c35_SiteId">
    <vt:lpwstr>239d5f0a-3c77-4ff3-8641-28759e72950f</vt:lpwstr>
  </property>
  <property fmtid="{D5CDD505-2E9C-101B-9397-08002B2CF9AE}" pid="4" name="MSIP_Label_c74bd5e2-81a4-49d2-a176-64d4dd6f5c35_SetDate">
    <vt:lpwstr>2022-09-15T21:17:37Z</vt:lpwstr>
  </property>
  <property fmtid="{D5CDD505-2E9C-101B-9397-08002B2CF9AE}" pid="5" name="MSIP_Label_c74bd5e2-81a4-49d2-a176-64d4dd6f5c35_Name">
    <vt:lpwstr>Reservada</vt:lpwstr>
  </property>
  <property fmtid="{D5CDD505-2E9C-101B-9397-08002B2CF9AE}" pid="6" name="MSIP_Label_c74bd5e2-81a4-49d2-a176-64d4dd6f5c35_Extended_MSFT_Method">
    <vt:lpwstr>Standard</vt:lpwstr>
  </property>
  <property fmtid="{D5CDD505-2E9C-101B-9397-08002B2CF9AE}" pid="7" name="ContentTypeId">
    <vt:lpwstr>0x01010081D06504EC23B74DABAEA7F77CBEE24A</vt:lpwstr>
  </property>
  <property fmtid="{D5CDD505-2E9C-101B-9397-08002B2CF9AE}" pid="8" name="MediaServiceImageTags">
    <vt:lpwstr/>
  </property>
</Properties>
</file>