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OneDrive - Departamento Nacional de Planeacion\Documentos\MINISTERIO DEL INTERIOR\PROCESO MANTENIMIENTO AIRES\DOCUMENTOS OFICIALES\DOCUMENTOS FINALES\"/>
    </mc:Choice>
  </mc:AlternateContent>
  <xr:revisionPtr revIDLastSave="0" documentId="8_{C0EBE304-3AD1-43CE-99B5-A61088764333}" xr6:coauthVersionLast="47" xr6:coauthVersionMax="47" xr10:uidLastSave="{00000000-0000-0000-0000-000000000000}"/>
  <bookViews>
    <workbookView xWindow="-108" yWindow="-108" windowWidth="23256" windowHeight="12456" tabRatio="705" activeTab="2" xr2:uid="{00000000-000D-0000-FFFF-FFFF00000000}"/>
  </bookViews>
  <sheets>
    <sheet name="INICIAL" sheetId="142" r:id="rId1"/>
    <sheet name="DEPURADO" sheetId="147" r:id="rId2"/>
    <sheet name="RESULTADO.1" sheetId="148" r:id="rId3"/>
  </sheets>
  <externalReferences>
    <externalReference r:id="rId4"/>
    <externalReference r:id="rId5"/>
    <externalReference r:id="rId6"/>
  </externalReferences>
  <definedNames>
    <definedName name="_xlnm._FilterDatabase" localSheetId="1" hidden="1">DEPURADO!$B$2:$AB$133</definedName>
    <definedName name="_xlnm._FilterDatabase" localSheetId="0" hidden="1">INICIAL!$B$2:$AB$133</definedName>
    <definedName name="_xlnm._FilterDatabase" localSheetId="2" hidden="1">'RESULTADO.1'!$B$2:$AB$133</definedName>
    <definedName name="_xlnm.Print_Area" localSheetId="1">DEPURADO!$B$1:$AC$134</definedName>
    <definedName name="_xlnm.Print_Area" localSheetId="0">INICIAL!$B$1:$AC$134</definedName>
    <definedName name="_xlnm.Print_Area" localSheetId="2">'RESULTADO.1'!$B$1:$AC$134</definedName>
    <definedName name="dol" localSheetId="1">[1]TABULACION!#REF!</definedName>
    <definedName name="dol" localSheetId="0">[1]TABULACION!#REF!</definedName>
    <definedName name="dol" localSheetId="2">[1]TABULACION!#REF!</definedName>
    <definedName name="dol">[1]TABULACION!#REF!</definedName>
    <definedName name="DOLAR">[2]TABULACION!$C$22</definedName>
    <definedName name="DOLAR1" localSheetId="1">[3]TABULACION!#REF!</definedName>
    <definedName name="DOLAR1" localSheetId="0">[3]TABULACION!#REF!</definedName>
    <definedName name="DOLAR1" localSheetId="2">[3]TABULACION!#REF!</definedName>
    <definedName name="DOLAR1">[3]TABULACION!#REF!</definedName>
    <definedName name="LO" localSheetId="1">[3]TABULACION!#REF!</definedName>
    <definedName name="LO" localSheetId="0">[3]TABULACION!#REF!</definedName>
    <definedName name="LO" localSheetId="2">[3]TABULACION!#REF!</definedName>
    <definedName name="LO">[3]TABULACION!#REF!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45" i="148" l="1"/>
  <c r="G144" i="148"/>
  <c r="G143" i="148"/>
  <c r="G142" i="148"/>
  <c r="G141" i="148"/>
  <c r="G140" i="148"/>
  <c r="G139" i="148"/>
  <c r="Y131" i="148"/>
  <c r="X131" i="148"/>
  <c r="W131" i="148"/>
  <c r="V131" i="148"/>
  <c r="U131" i="148"/>
  <c r="T131" i="148"/>
  <c r="Z130" i="148"/>
  <c r="Y130" i="148"/>
  <c r="X130" i="148"/>
  <c r="W130" i="148"/>
  <c r="V130" i="148"/>
  <c r="U130" i="148"/>
  <c r="T130" i="148"/>
  <c r="Z129" i="148"/>
  <c r="Y129" i="148"/>
  <c r="X129" i="148"/>
  <c r="W129" i="148"/>
  <c r="V129" i="148"/>
  <c r="U129" i="148"/>
  <c r="T129" i="148"/>
  <c r="Z128" i="148"/>
  <c r="AD128" i="148" s="1"/>
  <c r="AE128" i="148" s="1"/>
  <c r="Y128" i="148"/>
  <c r="X128" i="148"/>
  <c r="W128" i="148"/>
  <c r="V128" i="148"/>
  <c r="U128" i="148"/>
  <c r="T128" i="148"/>
  <c r="AD127" i="148"/>
  <c r="AE127" i="148" s="1"/>
  <c r="AC127" i="148"/>
  <c r="AB127" i="148"/>
  <c r="Y127" i="148"/>
  <c r="X127" i="148"/>
  <c r="W127" i="148"/>
  <c r="V127" i="148"/>
  <c r="Z127" i="148" s="1"/>
  <c r="AA127" i="148" s="1"/>
  <c r="U127" i="148"/>
  <c r="T127" i="148"/>
  <c r="Y126" i="148"/>
  <c r="X126" i="148"/>
  <c r="W126" i="148"/>
  <c r="V126" i="148"/>
  <c r="Z126" i="148" s="1"/>
  <c r="U126" i="148"/>
  <c r="T126" i="148"/>
  <c r="Y125" i="148"/>
  <c r="X125" i="148"/>
  <c r="W125" i="148"/>
  <c r="V125" i="148"/>
  <c r="Z125" i="148" s="1"/>
  <c r="U125" i="148"/>
  <c r="T125" i="148"/>
  <c r="AC124" i="148"/>
  <c r="Z124" i="148"/>
  <c r="AD124" i="148" s="1"/>
  <c r="AE124" i="148" s="1"/>
  <c r="Y124" i="148"/>
  <c r="X124" i="148"/>
  <c r="W124" i="148"/>
  <c r="V124" i="148"/>
  <c r="U124" i="148"/>
  <c r="T124" i="148"/>
  <c r="Y123" i="148"/>
  <c r="X123" i="148"/>
  <c r="W123" i="148"/>
  <c r="V123" i="148"/>
  <c r="U123" i="148"/>
  <c r="Z123" i="148" s="1"/>
  <c r="T123" i="148"/>
  <c r="Y122" i="148"/>
  <c r="X122" i="148"/>
  <c r="W122" i="148"/>
  <c r="V122" i="148"/>
  <c r="U122" i="148"/>
  <c r="T122" i="148"/>
  <c r="Y121" i="148"/>
  <c r="X121" i="148"/>
  <c r="W121" i="148"/>
  <c r="V121" i="148"/>
  <c r="U121" i="148"/>
  <c r="T121" i="148"/>
  <c r="Y120" i="148"/>
  <c r="X120" i="148"/>
  <c r="W120" i="148"/>
  <c r="V120" i="148"/>
  <c r="Z120" i="148" s="1"/>
  <c r="U120" i="148"/>
  <c r="T120" i="148"/>
  <c r="AC119" i="148"/>
  <c r="AA119" i="148"/>
  <c r="AB119" i="148" s="1"/>
  <c r="Z119" i="148"/>
  <c r="AD119" i="148" s="1"/>
  <c r="AE119" i="148" s="1"/>
  <c r="Y119" i="148"/>
  <c r="X119" i="148"/>
  <c r="W119" i="148"/>
  <c r="V119" i="148"/>
  <c r="U119" i="148"/>
  <c r="T119" i="148"/>
  <c r="Y118" i="148"/>
  <c r="X118" i="148"/>
  <c r="W118" i="148"/>
  <c r="V118" i="148"/>
  <c r="U118" i="148"/>
  <c r="Z118" i="148" s="1"/>
  <c r="AA118" i="148" s="1"/>
  <c r="AB118" i="148" s="1"/>
  <c r="T118" i="148"/>
  <c r="Y117" i="148"/>
  <c r="X117" i="148"/>
  <c r="W117" i="148"/>
  <c r="V117" i="148"/>
  <c r="U117" i="148"/>
  <c r="T117" i="148"/>
  <c r="Y116" i="148"/>
  <c r="X116" i="148"/>
  <c r="W116" i="148"/>
  <c r="V116" i="148"/>
  <c r="U116" i="148"/>
  <c r="T116" i="148"/>
  <c r="Z115" i="148"/>
  <c r="Y115" i="148"/>
  <c r="X115" i="148"/>
  <c r="W115" i="148"/>
  <c r="V115" i="148"/>
  <c r="U115" i="148"/>
  <c r="T115" i="148"/>
  <c r="Z114" i="148"/>
  <c r="AA114" i="148" s="1"/>
  <c r="AB114" i="148" s="1"/>
  <c r="Y114" i="148"/>
  <c r="X114" i="148"/>
  <c r="W114" i="148"/>
  <c r="V114" i="148"/>
  <c r="U114" i="148"/>
  <c r="T114" i="148"/>
  <c r="Y113" i="148"/>
  <c r="X113" i="148"/>
  <c r="W113" i="148"/>
  <c r="V113" i="148"/>
  <c r="U113" i="148"/>
  <c r="Z113" i="148" s="1"/>
  <c r="AD113" i="148" s="1"/>
  <c r="AE113" i="148" s="1"/>
  <c r="T113" i="148"/>
  <c r="Y112" i="148"/>
  <c r="X112" i="148"/>
  <c r="W112" i="148"/>
  <c r="V112" i="148"/>
  <c r="U112" i="148"/>
  <c r="T112" i="148"/>
  <c r="Y111" i="148"/>
  <c r="X111" i="148"/>
  <c r="W111" i="148"/>
  <c r="V111" i="148"/>
  <c r="U111" i="148"/>
  <c r="T111" i="148"/>
  <c r="Z110" i="148"/>
  <c r="AA110" i="148" s="1"/>
  <c r="AB110" i="148" s="1"/>
  <c r="Y110" i="148"/>
  <c r="X110" i="148"/>
  <c r="W110" i="148"/>
  <c r="V110" i="148"/>
  <c r="U110" i="148"/>
  <c r="T110" i="148"/>
  <c r="Z109" i="148"/>
  <c r="AD109" i="148" s="1"/>
  <c r="AE109" i="148" s="1"/>
  <c r="Y109" i="148"/>
  <c r="X109" i="148"/>
  <c r="W109" i="148"/>
  <c r="V109" i="148"/>
  <c r="U109" i="148"/>
  <c r="T109" i="148"/>
  <c r="Z108" i="148"/>
  <c r="Y108" i="148"/>
  <c r="X108" i="148"/>
  <c r="W108" i="148"/>
  <c r="V108" i="148"/>
  <c r="U108" i="148"/>
  <c r="T108" i="148"/>
  <c r="Y107" i="148"/>
  <c r="X107" i="148"/>
  <c r="W107" i="148"/>
  <c r="V107" i="148"/>
  <c r="U107" i="148"/>
  <c r="T107" i="148"/>
  <c r="AD106" i="148"/>
  <c r="AE106" i="148" s="1"/>
  <c r="Y106" i="148"/>
  <c r="X106" i="148"/>
  <c r="W106" i="148"/>
  <c r="V106" i="148"/>
  <c r="Z106" i="148" s="1"/>
  <c r="U106" i="148"/>
  <c r="T106" i="148"/>
  <c r="Y105" i="148"/>
  <c r="X105" i="148"/>
  <c r="W105" i="148"/>
  <c r="V105" i="148"/>
  <c r="Z105" i="148" s="1"/>
  <c r="U105" i="148"/>
  <c r="T105" i="148"/>
  <c r="Z104" i="148"/>
  <c r="AD104" i="148" s="1"/>
  <c r="AE104" i="148" s="1"/>
  <c r="Y104" i="148"/>
  <c r="X104" i="148"/>
  <c r="W104" i="148"/>
  <c r="V104" i="148"/>
  <c r="U104" i="148"/>
  <c r="T104" i="148"/>
  <c r="Z103" i="148"/>
  <c r="AD103" i="148" s="1"/>
  <c r="AE103" i="148" s="1"/>
  <c r="Y103" i="148"/>
  <c r="X103" i="148"/>
  <c r="W103" i="148"/>
  <c r="V103" i="148"/>
  <c r="U103" i="148"/>
  <c r="T103" i="148"/>
  <c r="AD102" i="148"/>
  <c r="AE102" i="148" s="1"/>
  <c r="AC102" i="148"/>
  <c r="AB102" i="148"/>
  <c r="Y102" i="148"/>
  <c r="X102" i="148"/>
  <c r="W102" i="148"/>
  <c r="V102" i="148"/>
  <c r="Z102" i="148" s="1"/>
  <c r="AA102" i="148" s="1"/>
  <c r="U102" i="148"/>
  <c r="T102" i="148"/>
  <c r="Y101" i="148"/>
  <c r="X101" i="148"/>
  <c r="W101" i="148"/>
  <c r="V101" i="148"/>
  <c r="U101" i="148"/>
  <c r="T101" i="148"/>
  <c r="Y100" i="148"/>
  <c r="X100" i="148"/>
  <c r="W100" i="148"/>
  <c r="V100" i="148"/>
  <c r="Z100" i="148" s="1"/>
  <c r="U100" i="148"/>
  <c r="T100" i="148"/>
  <c r="AC99" i="148"/>
  <c r="Z99" i="148"/>
  <c r="AD99" i="148" s="1"/>
  <c r="AE99" i="148" s="1"/>
  <c r="Y99" i="148"/>
  <c r="X99" i="148"/>
  <c r="W99" i="148"/>
  <c r="V99" i="148"/>
  <c r="U99" i="148"/>
  <c r="T99" i="148"/>
  <c r="Y98" i="148"/>
  <c r="X98" i="148"/>
  <c r="W98" i="148"/>
  <c r="V98" i="148"/>
  <c r="U98" i="148"/>
  <c r="Z98" i="148" s="1"/>
  <c r="T98" i="148"/>
  <c r="Y97" i="148"/>
  <c r="X97" i="148"/>
  <c r="W97" i="148"/>
  <c r="V97" i="148"/>
  <c r="U97" i="148"/>
  <c r="T97" i="148"/>
  <c r="Y96" i="148"/>
  <c r="X96" i="148"/>
  <c r="W96" i="148"/>
  <c r="V96" i="148"/>
  <c r="U96" i="148"/>
  <c r="T96" i="148"/>
  <c r="Y95" i="148"/>
  <c r="X95" i="148"/>
  <c r="W95" i="148"/>
  <c r="V95" i="148"/>
  <c r="Z95" i="148" s="1"/>
  <c r="U95" i="148"/>
  <c r="T95" i="148"/>
  <c r="AC94" i="148"/>
  <c r="AB94" i="148"/>
  <c r="AA94" i="148"/>
  <c r="Z94" i="148"/>
  <c r="AD94" i="148" s="1"/>
  <c r="AE94" i="148" s="1"/>
  <c r="Y94" i="148"/>
  <c r="X94" i="148"/>
  <c r="W94" i="148"/>
  <c r="V94" i="148"/>
  <c r="U94" i="148"/>
  <c r="T94" i="148"/>
  <c r="Y93" i="148"/>
  <c r="X93" i="148"/>
  <c r="W93" i="148"/>
  <c r="V93" i="148"/>
  <c r="U93" i="148"/>
  <c r="Z93" i="148" s="1"/>
  <c r="AA93" i="148" s="1"/>
  <c r="AB93" i="148" s="1"/>
  <c r="T93" i="148"/>
  <c r="Y92" i="148"/>
  <c r="X92" i="148"/>
  <c r="W92" i="148"/>
  <c r="V92" i="148"/>
  <c r="U92" i="148"/>
  <c r="T92" i="148"/>
  <c r="Y91" i="148"/>
  <c r="X91" i="148"/>
  <c r="W91" i="148"/>
  <c r="V91" i="148"/>
  <c r="U91" i="148"/>
  <c r="T91" i="148"/>
  <c r="Z90" i="148"/>
  <c r="Y90" i="148"/>
  <c r="X90" i="148"/>
  <c r="W90" i="148"/>
  <c r="V90" i="148"/>
  <c r="U90" i="148"/>
  <c r="T90" i="148"/>
  <c r="AA89" i="148"/>
  <c r="AB89" i="148" s="1"/>
  <c r="Z89" i="148"/>
  <c r="Y89" i="148"/>
  <c r="X89" i="148"/>
  <c r="W89" i="148"/>
  <c r="V89" i="148"/>
  <c r="U89" i="148"/>
  <c r="T89" i="148"/>
  <c r="AC88" i="148"/>
  <c r="Y88" i="148"/>
  <c r="X88" i="148"/>
  <c r="W88" i="148"/>
  <c r="V88" i="148"/>
  <c r="U88" i="148"/>
  <c r="Z88" i="148" s="1"/>
  <c r="AD88" i="148" s="1"/>
  <c r="AE88" i="148" s="1"/>
  <c r="T88" i="148"/>
  <c r="Y87" i="148"/>
  <c r="X87" i="148"/>
  <c r="W87" i="148"/>
  <c r="V87" i="148"/>
  <c r="U87" i="148"/>
  <c r="T87" i="148"/>
  <c r="Y86" i="148"/>
  <c r="X86" i="148"/>
  <c r="W86" i="148"/>
  <c r="V86" i="148"/>
  <c r="U86" i="148"/>
  <c r="T86" i="148"/>
  <c r="Z85" i="148"/>
  <c r="Y85" i="148"/>
  <c r="X85" i="148"/>
  <c r="W85" i="148"/>
  <c r="V85" i="148"/>
  <c r="U85" i="148"/>
  <c r="T85" i="148"/>
  <c r="Z84" i="148"/>
  <c r="AD84" i="148" s="1"/>
  <c r="AE84" i="148" s="1"/>
  <c r="Y84" i="148"/>
  <c r="X84" i="148"/>
  <c r="W84" i="148"/>
  <c r="V84" i="148"/>
  <c r="U84" i="148"/>
  <c r="T84" i="148"/>
  <c r="Z83" i="148"/>
  <c r="Y83" i="148"/>
  <c r="X83" i="148"/>
  <c r="W83" i="148"/>
  <c r="V83" i="148"/>
  <c r="U83" i="148"/>
  <c r="T83" i="148"/>
  <c r="Y82" i="148"/>
  <c r="X82" i="148"/>
  <c r="W82" i="148"/>
  <c r="V82" i="148"/>
  <c r="U82" i="148"/>
  <c r="T82" i="148"/>
  <c r="AD81" i="148"/>
  <c r="AE81" i="148" s="1"/>
  <c r="Y81" i="148"/>
  <c r="X81" i="148"/>
  <c r="W81" i="148"/>
  <c r="V81" i="148"/>
  <c r="Z81" i="148" s="1"/>
  <c r="U81" i="148"/>
  <c r="T81" i="148"/>
  <c r="Y80" i="148"/>
  <c r="X80" i="148"/>
  <c r="W80" i="148"/>
  <c r="V80" i="148"/>
  <c r="Z80" i="148" s="1"/>
  <c r="U80" i="148"/>
  <c r="T80" i="148"/>
  <c r="Z79" i="148"/>
  <c r="AD79" i="148" s="1"/>
  <c r="AE79" i="148" s="1"/>
  <c r="Y79" i="148"/>
  <c r="X79" i="148"/>
  <c r="W79" i="148"/>
  <c r="V79" i="148"/>
  <c r="U79" i="148"/>
  <c r="T79" i="148"/>
  <c r="Z78" i="148"/>
  <c r="AD78" i="148" s="1"/>
  <c r="AE78" i="148" s="1"/>
  <c r="Y78" i="148"/>
  <c r="X78" i="148"/>
  <c r="W78" i="148"/>
  <c r="V78" i="148"/>
  <c r="U78" i="148"/>
  <c r="T78" i="148"/>
  <c r="AD77" i="148"/>
  <c r="AE77" i="148" s="1"/>
  <c r="AC77" i="148"/>
  <c r="AB77" i="148"/>
  <c r="Y77" i="148"/>
  <c r="X77" i="148"/>
  <c r="W77" i="148"/>
  <c r="V77" i="148"/>
  <c r="Z77" i="148" s="1"/>
  <c r="AA77" i="148" s="1"/>
  <c r="U77" i="148"/>
  <c r="T77" i="148"/>
  <c r="Y76" i="148"/>
  <c r="X76" i="148"/>
  <c r="W76" i="148"/>
  <c r="V76" i="148"/>
  <c r="U76" i="148"/>
  <c r="T76" i="148"/>
  <c r="Y75" i="148"/>
  <c r="X75" i="148"/>
  <c r="W75" i="148"/>
  <c r="V75" i="148"/>
  <c r="Z75" i="148" s="1"/>
  <c r="U75" i="148"/>
  <c r="T75" i="148"/>
  <c r="AC74" i="148"/>
  <c r="Z74" i="148"/>
  <c r="AD74" i="148" s="1"/>
  <c r="AE74" i="148" s="1"/>
  <c r="Y74" i="148"/>
  <c r="X74" i="148"/>
  <c r="W74" i="148"/>
  <c r="V74" i="148"/>
  <c r="U74" i="148"/>
  <c r="T74" i="148"/>
  <c r="Y73" i="148"/>
  <c r="X73" i="148"/>
  <c r="W73" i="148"/>
  <c r="V73" i="148"/>
  <c r="U73" i="148"/>
  <c r="Z73" i="148" s="1"/>
  <c r="T73" i="148"/>
  <c r="Y72" i="148"/>
  <c r="X72" i="148"/>
  <c r="W72" i="148"/>
  <c r="V72" i="148"/>
  <c r="Z72" i="148" s="1"/>
  <c r="U72" i="148"/>
  <c r="T72" i="148"/>
  <c r="Y71" i="148"/>
  <c r="X71" i="148"/>
  <c r="W71" i="148"/>
  <c r="V71" i="148"/>
  <c r="U71" i="148"/>
  <c r="T71" i="148"/>
  <c r="AA70" i="148"/>
  <c r="AB70" i="148" s="1"/>
  <c r="Y70" i="148"/>
  <c r="X70" i="148"/>
  <c r="W70" i="148"/>
  <c r="V70" i="148"/>
  <c r="Z70" i="148" s="1"/>
  <c r="U70" i="148"/>
  <c r="T70" i="148"/>
  <c r="AC69" i="148"/>
  <c r="AA69" i="148"/>
  <c r="AB69" i="148" s="1"/>
  <c r="Z69" i="148"/>
  <c r="AD69" i="148" s="1"/>
  <c r="AE69" i="148" s="1"/>
  <c r="Y69" i="148"/>
  <c r="X69" i="148"/>
  <c r="W69" i="148"/>
  <c r="V69" i="148"/>
  <c r="U69" i="148"/>
  <c r="T69" i="148"/>
  <c r="AD68" i="148"/>
  <c r="AE68" i="148" s="1"/>
  <c r="AC68" i="148"/>
  <c r="Y68" i="148"/>
  <c r="X68" i="148"/>
  <c r="W68" i="148"/>
  <c r="V68" i="148"/>
  <c r="U68" i="148"/>
  <c r="Z68" i="148" s="1"/>
  <c r="AA68" i="148" s="1"/>
  <c r="AB68" i="148" s="1"/>
  <c r="T68" i="148"/>
  <c r="Y67" i="148"/>
  <c r="X67" i="148"/>
  <c r="W67" i="148"/>
  <c r="V67" i="148"/>
  <c r="U67" i="148"/>
  <c r="T67" i="148"/>
  <c r="Y66" i="148"/>
  <c r="X66" i="148"/>
  <c r="W66" i="148"/>
  <c r="V66" i="148"/>
  <c r="U66" i="148"/>
  <c r="T66" i="148"/>
  <c r="AA65" i="148"/>
  <c r="AB65" i="148" s="1"/>
  <c r="Z65" i="148"/>
  <c r="Y65" i="148"/>
  <c r="X65" i="148"/>
  <c r="W65" i="148"/>
  <c r="V65" i="148"/>
  <c r="U65" i="148"/>
  <c r="T65" i="148"/>
  <c r="Z64" i="148"/>
  <c r="AA64" i="148" s="1"/>
  <c r="AB64" i="148" s="1"/>
  <c r="Y64" i="148"/>
  <c r="X64" i="148"/>
  <c r="W64" i="148"/>
  <c r="V64" i="148"/>
  <c r="U64" i="148"/>
  <c r="T64" i="148"/>
  <c r="AD63" i="148"/>
  <c r="AE63" i="148" s="1"/>
  <c r="AC63" i="148"/>
  <c r="AA63" i="148"/>
  <c r="AB63" i="148" s="1"/>
  <c r="Y63" i="148"/>
  <c r="X63" i="148"/>
  <c r="W63" i="148"/>
  <c r="V63" i="148"/>
  <c r="U63" i="148"/>
  <c r="Z63" i="148" s="1"/>
  <c r="T63" i="148"/>
  <c r="Y62" i="148"/>
  <c r="X62" i="148"/>
  <c r="W62" i="148"/>
  <c r="V62" i="148"/>
  <c r="U62" i="148"/>
  <c r="T62" i="148"/>
  <c r="Y61" i="148"/>
  <c r="X61" i="148"/>
  <c r="W61" i="148"/>
  <c r="V61" i="148"/>
  <c r="U61" i="148"/>
  <c r="T61" i="148"/>
  <c r="Z60" i="148"/>
  <c r="Y60" i="148"/>
  <c r="X60" i="148"/>
  <c r="W60" i="148"/>
  <c r="V60" i="148"/>
  <c r="U60" i="148"/>
  <c r="T60" i="148"/>
  <c r="Z59" i="148"/>
  <c r="Y59" i="148"/>
  <c r="X59" i="148"/>
  <c r="W59" i="148"/>
  <c r="V59" i="148"/>
  <c r="U59" i="148"/>
  <c r="T59" i="148"/>
  <c r="Z58" i="148"/>
  <c r="AA58" i="148" s="1"/>
  <c r="AB58" i="148" s="1"/>
  <c r="Y58" i="148"/>
  <c r="X58" i="148"/>
  <c r="W58" i="148"/>
  <c r="V58" i="148"/>
  <c r="U58" i="148"/>
  <c r="T58" i="148"/>
  <c r="Y57" i="148"/>
  <c r="X57" i="148"/>
  <c r="W57" i="148"/>
  <c r="V57" i="148"/>
  <c r="U57" i="148"/>
  <c r="T57" i="148"/>
  <c r="AD56" i="148"/>
  <c r="AE56" i="148" s="1"/>
  <c r="Y56" i="148"/>
  <c r="X56" i="148"/>
  <c r="W56" i="148"/>
  <c r="V56" i="148"/>
  <c r="Z56" i="148" s="1"/>
  <c r="U56" i="148"/>
  <c r="T56" i="148"/>
  <c r="Y55" i="148"/>
  <c r="X55" i="148"/>
  <c r="W55" i="148"/>
  <c r="V55" i="148"/>
  <c r="Z55" i="148" s="1"/>
  <c r="U55" i="148"/>
  <c r="T55" i="148"/>
  <c r="Z54" i="148"/>
  <c r="AD54" i="148" s="1"/>
  <c r="AE54" i="148" s="1"/>
  <c r="Y54" i="148"/>
  <c r="X54" i="148"/>
  <c r="W54" i="148"/>
  <c r="V54" i="148"/>
  <c r="U54" i="148"/>
  <c r="T54" i="148"/>
  <c r="Z53" i="148"/>
  <c r="Y53" i="148"/>
  <c r="X53" i="148"/>
  <c r="W53" i="148"/>
  <c r="V53" i="148"/>
  <c r="U53" i="148"/>
  <c r="T53" i="148"/>
  <c r="AD52" i="148"/>
  <c r="AE52" i="148" s="1"/>
  <c r="AC52" i="148"/>
  <c r="AB52" i="148"/>
  <c r="Y52" i="148"/>
  <c r="X52" i="148"/>
  <c r="W52" i="148"/>
  <c r="V52" i="148"/>
  <c r="Z52" i="148" s="1"/>
  <c r="AA52" i="148" s="1"/>
  <c r="U52" i="148"/>
  <c r="T52" i="148"/>
  <c r="Y51" i="148"/>
  <c r="X51" i="148"/>
  <c r="W51" i="148"/>
  <c r="V51" i="148"/>
  <c r="U51" i="148"/>
  <c r="T51" i="148"/>
  <c r="Y50" i="148"/>
  <c r="X50" i="148"/>
  <c r="W50" i="148"/>
  <c r="V50" i="148"/>
  <c r="Z50" i="148" s="1"/>
  <c r="U50" i="148"/>
  <c r="T50" i="148"/>
  <c r="AC49" i="148"/>
  <c r="Z49" i="148"/>
  <c r="AD49" i="148" s="1"/>
  <c r="AE49" i="148" s="1"/>
  <c r="Y49" i="148"/>
  <c r="X49" i="148"/>
  <c r="W49" i="148"/>
  <c r="V49" i="148"/>
  <c r="U49" i="148"/>
  <c r="T49" i="148"/>
  <c r="Y48" i="148"/>
  <c r="X48" i="148"/>
  <c r="W48" i="148"/>
  <c r="V48" i="148"/>
  <c r="U48" i="148"/>
  <c r="Z48" i="148" s="1"/>
  <c r="T48" i="148"/>
  <c r="Y47" i="148"/>
  <c r="X47" i="148"/>
  <c r="W47" i="148"/>
  <c r="V47" i="148"/>
  <c r="Z47" i="148" s="1"/>
  <c r="U47" i="148"/>
  <c r="T47" i="148"/>
  <c r="Y46" i="148"/>
  <c r="X46" i="148"/>
  <c r="W46" i="148"/>
  <c r="V46" i="148"/>
  <c r="U46" i="148"/>
  <c r="T46" i="148"/>
  <c r="AA45" i="148"/>
  <c r="AB45" i="148" s="1"/>
  <c r="Y45" i="148"/>
  <c r="X45" i="148"/>
  <c r="W45" i="148"/>
  <c r="V45" i="148"/>
  <c r="Z45" i="148" s="1"/>
  <c r="U45" i="148"/>
  <c r="T45" i="148"/>
  <c r="AC44" i="148"/>
  <c r="AA44" i="148"/>
  <c r="AB44" i="148" s="1"/>
  <c r="Z44" i="148"/>
  <c r="AD44" i="148" s="1"/>
  <c r="AE44" i="148" s="1"/>
  <c r="Y44" i="148"/>
  <c r="X44" i="148"/>
  <c r="W44" i="148"/>
  <c r="V44" i="148"/>
  <c r="U44" i="148"/>
  <c r="T44" i="148"/>
  <c r="AD43" i="148"/>
  <c r="AE43" i="148" s="1"/>
  <c r="AC43" i="148"/>
  <c r="Y43" i="148"/>
  <c r="X43" i="148"/>
  <c r="W43" i="148"/>
  <c r="V43" i="148"/>
  <c r="U43" i="148"/>
  <c r="Z43" i="148" s="1"/>
  <c r="AA43" i="148" s="1"/>
  <c r="AB43" i="148" s="1"/>
  <c r="T43" i="148"/>
  <c r="Y42" i="148"/>
  <c r="X42" i="148"/>
  <c r="W42" i="148"/>
  <c r="V42" i="148"/>
  <c r="Z42" i="148" s="1"/>
  <c r="U42" i="148"/>
  <c r="T42" i="148"/>
  <c r="Y41" i="148"/>
  <c r="X41" i="148"/>
  <c r="W41" i="148"/>
  <c r="V41" i="148"/>
  <c r="U41" i="148"/>
  <c r="T41" i="148"/>
  <c r="AA40" i="148"/>
  <c r="AB40" i="148" s="1"/>
  <c r="Z40" i="148"/>
  <c r="Y40" i="148"/>
  <c r="X40" i="148"/>
  <c r="W40" i="148"/>
  <c r="V40" i="148"/>
  <c r="U40" i="148"/>
  <c r="T40" i="148"/>
  <c r="Z39" i="148"/>
  <c r="AA39" i="148" s="1"/>
  <c r="AB39" i="148" s="1"/>
  <c r="Y39" i="148"/>
  <c r="X39" i="148"/>
  <c r="W39" i="148"/>
  <c r="V39" i="148"/>
  <c r="U39" i="148"/>
  <c r="T39" i="148"/>
  <c r="AD38" i="148"/>
  <c r="AE38" i="148" s="1"/>
  <c r="AC38" i="148"/>
  <c r="AA38" i="148"/>
  <c r="AB38" i="148" s="1"/>
  <c r="Y38" i="148"/>
  <c r="X38" i="148"/>
  <c r="W38" i="148"/>
  <c r="V38" i="148"/>
  <c r="U38" i="148"/>
  <c r="Z38" i="148" s="1"/>
  <c r="T38" i="148"/>
  <c r="Y37" i="148"/>
  <c r="X37" i="148"/>
  <c r="W37" i="148"/>
  <c r="V37" i="148"/>
  <c r="U37" i="148"/>
  <c r="T37" i="148"/>
  <c r="Y36" i="148"/>
  <c r="X36" i="148"/>
  <c r="W36" i="148"/>
  <c r="V36" i="148"/>
  <c r="U36" i="148"/>
  <c r="T36" i="148"/>
  <c r="Z35" i="148"/>
  <c r="Y35" i="148"/>
  <c r="X35" i="148"/>
  <c r="W35" i="148"/>
  <c r="V35" i="148"/>
  <c r="U35" i="148"/>
  <c r="T35" i="148"/>
  <c r="Z34" i="148"/>
  <c r="Y34" i="148"/>
  <c r="X34" i="148"/>
  <c r="W34" i="148"/>
  <c r="V34" i="148"/>
  <c r="U34" i="148"/>
  <c r="T34" i="148"/>
  <c r="Z33" i="148"/>
  <c r="Y33" i="148"/>
  <c r="X33" i="148"/>
  <c r="W33" i="148"/>
  <c r="V33" i="148"/>
  <c r="U33" i="148"/>
  <c r="T33" i="148"/>
  <c r="Y32" i="148"/>
  <c r="X32" i="148"/>
  <c r="W32" i="148"/>
  <c r="V32" i="148"/>
  <c r="U32" i="148"/>
  <c r="T32" i="148"/>
  <c r="AD31" i="148"/>
  <c r="AE31" i="148" s="1"/>
  <c r="Y31" i="148"/>
  <c r="X31" i="148"/>
  <c r="W31" i="148"/>
  <c r="V31" i="148"/>
  <c r="Z31" i="148" s="1"/>
  <c r="U31" i="148"/>
  <c r="T31" i="148"/>
  <c r="Y30" i="148"/>
  <c r="X30" i="148"/>
  <c r="W30" i="148"/>
  <c r="V30" i="148"/>
  <c r="Z30" i="148" s="1"/>
  <c r="U30" i="148"/>
  <c r="T30" i="148"/>
  <c r="Z29" i="148"/>
  <c r="AD29" i="148" s="1"/>
  <c r="AE29" i="148" s="1"/>
  <c r="Y29" i="148"/>
  <c r="X29" i="148"/>
  <c r="W29" i="148"/>
  <c r="V29" i="148"/>
  <c r="U29" i="148"/>
  <c r="T29" i="148"/>
  <c r="Z28" i="148"/>
  <c r="Y28" i="148"/>
  <c r="X28" i="148"/>
  <c r="W28" i="148"/>
  <c r="V28" i="148"/>
  <c r="U28" i="148"/>
  <c r="T28" i="148"/>
  <c r="Y27" i="148"/>
  <c r="X27" i="148"/>
  <c r="W27" i="148"/>
  <c r="V27" i="148"/>
  <c r="U27" i="148"/>
  <c r="T27" i="148"/>
  <c r="AD26" i="148"/>
  <c r="AE26" i="148" s="1"/>
  <c r="AC26" i="148"/>
  <c r="Y26" i="148"/>
  <c r="X26" i="148"/>
  <c r="W26" i="148"/>
  <c r="V26" i="148"/>
  <c r="Z26" i="148" s="1"/>
  <c r="AA26" i="148" s="1"/>
  <c r="AB26" i="148" s="1"/>
  <c r="U26" i="148"/>
  <c r="T26" i="148"/>
  <c r="Y25" i="148"/>
  <c r="X25" i="148"/>
  <c r="W25" i="148"/>
  <c r="V25" i="148"/>
  <c r="Z25" i="148" s="1"/>
  <c r="U25" i="148"/>
  <c r="T25" i="148"/>
  <c r="Z24" i="148"/>
  <c r="AD24" i="148" s="1"/>
  <c r="AE24" i="148" s="1"/>
  <c r="Y24" i="148"/>
  <c r="X24" i="148"/>
  <c r="W24" i="148"/>
  <c r="V24" i="148"/>
  <c r="U24" i="148"/>
  <c r="T24" i="148"/>
  <c r="AA23" i="148"/>
  <c r="AB23" i="148" s="1"/>
  <c r="Z23" i="148"/>
  <c r="Y23" i="148"/>
  <c r="X23" i="148"/>
  <c r="W23" i="148"/>
  <c r="V23" i="148"/>
  <c r="U23" i="148"/>
  <c r="T23" i="148"/>
  <c r="Y22" i="148"/>
  <c r="X22" i="148"/>
  <c r="W22" i="148"/>
  <c r="V22" i="148"/>
  <c r="U22" i="148"/>
  <c r="T22" i="148"/>
  <c r="Y21" i="148"/>
  <c r="X21" i="148"/>
  <c r="W21" i="148"/>
  <c r="V21" i="148"/>
  <c r="U21" i="148"/>
  <c r="T21" i="148"/>
  <c r="Z20" i="148"/>
  <c r="Y20" i="148"/>
  <c r="X20" i="148"/>
  <c r="W20" i="148"/>
  <c r="V20" i="148"/>
  <c r="U20" i="148"/>
  <c r="T20" i="148"/>
  <c r="Z19" i="148"/>
  <c r="AA19" i="148" s="1"/>
  <c r="AB19" i="148" s="1"/>
  <c r="Y19" i="148"/>
  <c r="X19" i="148"/>
  <c r="W19" i="148"/>
  <c r="V19" i="148"/>
  <c r="U19" i="148"/>
  <c r="T19" i="148"/>
  <c r="Z18" i="148"/>
  <c r="AD18" i="148" s="1"/>
  <c r="AE18" i="148" s="1"/>
  <c r="Y18" i="148"/>
  <c r="X18" i="148"/>
  <c r="W18" i="148"/>
  <c r="V18" i="148"/>
  <c r="U18" i="148"/>
  <c r="T18" i="148"/>
  <c r="Y17" i="148"/>
  <c r="X17" i="148"/>
  <c r="W17" i="148"/>
  <c r="V17" i="148"/>
  <c r="U17" i="148"/>
  <c r="T17" i="148"/>
  <c r="Y16" i="148"/>
  <c r="X16" i="148"/>
  <c r="W16" i="148"/>
  <c r="V16" i="148"/>
  <c r="U16" i="148"/>
  <c r="T16" i="148"/>
  <c r="Y15" i="148"/>
  <c r="X15" i="148"/>
  <c r="W15" i="148"/>
  <c r="V15" i="148"/>
  <c r="Z15" i="148" s="1"/>
  <c r="AD15" i="148" s="1"/>
  <c r="AE15" i="148" s="1"/>
  <c r="U15" i="148"/>
  <c r="T15" i="148"/>
  <c r="Y14" i="148"/>
  <c r="X14" i="148"/>
  <c r="W14" i="148"/>
  <c r="V14" i="148"/>
  <c r="U14" i="148"/>
  <c r="Z14" i="148" s="1"/>
  <c r="T14" i="148"/>
  <c r="AD13" i="148"/>
  <c r="AE13" i="148" s="1"/>
  <c r="Y13" i="148"/>
  <c r="X13" i="148"/>
  <c r="W13" i="148"/>
  <c r="V13" i="148"/>
  <c r="U13" i="148"/>
  <c r="Z13" i="148" s="1"/>
  <c r="T13" i="148"/>
  <c r="Y12" i="148"/>
  <c r="X12" i="148"/>
  <c r="W12" i="148"/>
  <c r="V12" i="148"/>
  <c r="Z12" i="148" s="1"/>
  <c r="U12" i="148"/>
  <c r="T12" i="148"/>
  <c r="Y11" i="148"/>
  <c r="X11" i="148"/>
  <c r="W11" i="148"/>
  <c r="V11" i="148"/>
  <c r="U11" i="148"/>
  <c r="T11" i="148"/>
  <c r="Y10" i="148"/>
  <c r="X10" i="148"/>
  <c r="W10" i="148"/>
  <c r="V10" i="148"/>
  <c r="Z10" i="148" s="1"/>
  <c r="U10" i="148"/>
  <c r="T10" i="148"/>
  <c r="Z9" i="148"/>
  <c r="AD9" i="148" s="1"/>
  <c r="AE9" i="148" s="1"/>
  <c r="Y9" i="148"/>
  <c r="X9" i="148"/>
  <c r="W9" i="148"/>
  <c r="V9" i="148"/>
  <c r="U9" i="148"/>
  <c r="T9" i="148"/>
  <c r="AA8" i="148"/>
  <c r="AB8" i="148" s="1"/>
  <c r="Z8" i="148"/>
  <c r="Y8" i="148"/>
  <c r="X8" i="148"/>
  <c r="W8" i="148"/>
  <c r="V8" i="148"/>
  <c r="U8" i="148"/>
  <c r="T8" i="148"/>
  <c r="Y7" i="148"/>
  <c r="X7" i="148"/>
  <c r="W7" i="148"/>
  <c r="V7" i="148"/>
  <c r="U7" i="148"/>
  <c r="T7" i="148"/>
  <c r="Y6" i="148"/>
  <c r="X6" i="148"/>
  <c r="W6" i="148"/>
  <c r="V6" i="148"/>
  <c r="U6" i="148"/>
  <c r="T6" i="148"/>
  <c r="W6" i="147"/>
  <c r="AD12" i="148" l="1"/>
  <c r="AE12" i="148" s="1"/>
  <c r="AC12" i="148"/>
  <c r="AA12" i="148"/>
  <c r="AB12" i="148" s="1"/>
  <c r="AD33" i="148"/>
  <c r="AE33" i="148" s="1"/>
  <c r="AC33" i="148"/>
  <c r="AA42" i="148"/>
  <c r="AB42" i="148" s="1"/>
  <c r="AC42" i="148"/>
  <c r="AD42" i="148"/>
  <c r="AE42" i="148" s="1"/>
  <c r="AD83" i="148"/>
  <c r="AE83" i="148" s="1"/>
  <c r="AC83" i="148"/>
  <c r="AD120" i="148"/>
  <c r="AE120" i="148" s="1"/>
  <c r="AC120" i="148"/>
  <c r="AA33" i="148"/>
  <c r="AB33" i="148" s="1"/>
  <c r="AD14" i="148"/>
  <c r="AE14" i="148" s="1"/>
  <c r="AA14" i="148"/>
  <c r="AB14" i="148" s="1"/>
  <c r="AD95" i="148"/>
  <c r="AE95" i="148" s="1"/>
  <c r="AC95" i="148"/>
  <c r="Z122" i="148"/>
  <c r="AC14" i="148"/>
  <c r="AD34" i="148"/>
  <c r="AE34" i="148" s="1"/>
  <c r="AA34" i="148"/>
  <c r="AB34" i="148" s="1"/>
  <c r="AC34" i="148"/>
  <c r="AD40" i="148"/>
  <c r="AE40" i="148" s="1"/>
  <c r="AC40" i="148"/>
  <c r="AA47" i="148"/>
  <c r="AB47" i="148" s="1"/>
  <c r="AD47" i="148"/>
  <c r="AE47" i="148" s="1"/>
  <c r="AC47" i="148"/>
  <c r="AD65" i="148"/>
  <c r="AE65" i="148" s="1"/>
  <c r="AC65" i="148"/>
  <c r="AA72" i="148"/>
  <c r="AB72" i="148" s="1"/>
  <c r="AD72" i="148"/>
  <c r="AE72" i="148" s="1"/>
  <c r="AC72" i="148"/>
  <c r="AA88" i="148"/>
  <c r="AB88" i="148" s="1"/>
  <c r="AD93" i="148"/>
  <c r="AE93" i="148" s="1"/>
  <c r="AC98" i="148"/>
  <c r="AA98" i="148"/>
  <c r="AB98" i="148" s="1"/>
  <c r="AD98" i="148"/>
  <c r="AE98" i="148" s="1"/>
  <c r="AD20" i="148"/>
  <c r="AE20" i="148" s="1"/>
  <c r="AC20" i="148"/>
  <c r="AA20" i="148"/>
  <c r="AB20" i="148" s="1"/>
  <c r="Z101" i="148"/>
  <c r="AD115" i="148"/>
  <c r="AE115" i="148" s="1"/>
  <c r="AC115" i="148"/>
  <c r="Z11" i="148"/>
  <c r="AD30" i="148"/>
  <c r="AE30" i="148" s="1"/>
  <c r="AC30" i="148"/>
  <c r="AA30" i="148"/>
  <c r="AB30" i="148" s="1"/>
  <c r="AA13" i="148"/>
  <c r="AB13" i="148" s="1"/>
  <c r="AC13" i="148"/>
  <c r="AD80" i="148"/>
  <c r="AE80" i="148" s="1"/>
  <c r="AC80" i="148"/>
  <c r="AA80" i="148"/>
  <c r="AB80" i="148" s="1"/>
  <c r="AC118" i="148"/>
  <c r="AD35" i="148"/>
  <c r="AE35" i="148" s="1"/>
  <c r="AC35" i="148"/>
  <c r="AA35" i="148"/>
  <c r="AB35" i="148" s="1"/>
  <c r="AD45" i="148"/>
  <c r="AE45" i="148" s="1"/>
  <c r="AC45" i="148"/>
  <c r="Z51" i="148"/>
  <c r="AD70" i="148"/>
  <c r="AE70" i="148" s="1"/>
  <c r="AC70" i="148"/>
  <c r="Z76" i="148"/>
  <c r="AD90" i="148"/>
  <c r="AE90" i="148" s="1"/>
  <c r="AC90" i="148"/>
  <c r="Z97" i="148"/>
  <c r="AA113" i="148"/>
  <c r="AB113" i="148" s="1"/>
  <c r="AD118" i="148"/>
  <c r="AE118" i="148" s="1"/>
  <c r="AD50" i="148"/>
  <c r="AE50" i="148" s="1"/>
  <c r="AC50" i="148"/>
  <c r="AA50" i="148"/>
  <c r="AB50" i="148" s="1"/>
  <c r="AD75" i="148"/>
  <c r="AE75" i="148" s="1"/>
  <c r="AC75" i="148"/>
  <c r="AA75" i="148"/>
  <c r="AB75" i="148" s="1"/>
  <c r="AA126" i="148"/>
  <c r="AB126" i="148" s="1"/>
  <c r="AC126" i="148"/>
  <c r="AD126" i="148"/>
  <c r="AE126" i="148" s="1"/>
  <c r="AD105" i="148"/>
  <c r="AE105" i="148" s="1"/>
  <c r="AC105" i="148"/>
  <c r="AA105" i="148"/>
  <c r="AB105" i="148" s="1"/>
  <c r="Z46" i="148"/>
  <c r="AD28" i="148"/>
  <c r="AE28" i="148" s="1"/>
  <c r="AC28" i="148"/>
  <c r="AA28" i="148"/>
  <c r="AB28" i="148" s="1"/>
  <c r="AC48" i="148"/>
  <c r="AA48" i="148"/>
  <c r="AB48" i="148" s="1"/>
  <c r="AD48" i="148"/>
  <c r="AE48" i="148" s="1"/>
  <c r="AD19" i="148"/>
  <c r="AE19" i="148" s="1"/>
  <c r="AC19" i="148"/>
  <c r="AD55" i="148"/>
  <c r="AE55" i="148" s="1"/>
  <c r="AC55" i="148"/>
  <c r="AA55" i="148"/>
  <c r="AB55" i="148" s="1"/>
  <c r="AA18" i="148"/>
  <c r="AB18" i="148" s="1"/>
  <c r="AD8" i="148"/>
  <c r="AE8" i="148" s="1"/>
  <c r="AC8" i="148"/>
  <c r="AA15" i="148"/>
  <c r="AB15" i="148" s="1"/>
  <c r="AD23" i="148"/>
  <c r="AE23" i="148" s="1"/>
  <c r="AC23" i="148"/>
  <c r="AD60" i="148"/>
  <c r="AE60" i="148" s="1"/>
  <c r="AC60" i="148"/>
  <c r="AA60" i="148"/>
  <c r="AB60" i="148" s="1"/>
  <c r="AA90" i="148"/>
  <c r="AB90" i="148" s="1"/>
  <c r="AA95" i="148"/>
  <c r="AB95" i="148" s="1"/>
  <c r="AD100" i="148"/>
  <c r="AE100" i="148" s="1"/>
  <c r="AC100" i="148"/>
  <c r="AA100" i="148"/>
  <c r="AB100" i="148" s="1"/>
  <c r="AD108" i="148"/>
  <c r="AE108" i="148" s="1"/>
  <c r="AC108" i="148"/>
  <c r="AD39" i="148"/>
  <c r="AE39" i="148" s="1"/>
  <c r="AC39" i="148"/>
  <c r="AD59" i="148"/>
  <c r="AE59" i="148" s="1"/>
  <c r="AC59" i="148"/>
  <c r="AA59" i="148"/>
  <c r="AB59" i="148" s="1"/>
  <c r="AD58" i="148"/>
  <c r="AE58" i="148" s="1"/>
  <c r="AC58" i="148"/>
  <c r="AD64" i="148"/>
  <c r="AE64" i="148" s="1"/>
  <c r="AC64" i="148"/>
  <c r="AA83" i="148"/>
  <c r="AB83" i="148" s="1"/>
  <c r="AC73" i="148"/>
  <c r="AA73" i="148"/>
  <c r="AB73" i="148" s="1"/>
  <c r="AD73" i="148"/>
  <c r="AE73" i="148" s="1"/>
  <c r="AA115" i="148"/>
  <c r="AB115" i="148" s="1"/>
  <c r="AA120" i="148"/>
  <c r="AB120" i="148" s="1"/>
  <c r="AD125" i="148"/>
  <c r="AE125" i="148" s="1"/>
  <c r="AC125" i="148"/>
  <c r="AA125" i="148"/>
  <c r="AB125" i="148" s="1"/>
  <c r="AA53" i="148"/>
  <c r="AB53" i="148" s="1"/>
  <c r="AD53" i="148"/>
  <c r="AE53" i="148" s="1"/>
  <c r="AC53" i="148"/>
  <c r="AD114" i="148"/>
  <c r="AE114" i="148" s="1"/>
  <c r="AC114" i="148"/>
  <c r="AD10" i="148"/>
  <c r="AE10" i="148" s="1"/>
  <c r="AC10" i="148"/>
  <c r="AA10" i="148"/>
  <c r="AB10" i="148" s="1"/>
  <c r="AC15" i="148"/>
  <c r="AC18" i="148"/>
  <c r="AD25" i="148"/>
  <c r="AE25" i="148" s="1"/>
  <c r="AC25" i="148"/>
  <c r="AA25" i="148"/>
  <c r="AB25" i="148" s="1"/>
  <c r="AD89" i="148"/>
  <c r="AE89" i="148" s="1"/>
  <c r="AC89" i="148"/>
  <c r="AC93" i="148"/>
  <c r="AA108" i="148"/>
  <c r="AB108" i="148" s="1"/>
  <c r="AC113" i="148"/>
  <c r="AC123" i="148"/>
  <c r="AA123" i="148"/>
  <c r="AB123" i="148" s="1"/>
  <c r="AD123" i="148"/>
  <c r="AE123" i="148" s="1"/>
  <c r="Z67" i="148"/>
  <c r="AD85" i="148"/>
  <c r="AE85" i="148" s="1"/>
  <c r="AC85" i="148"/>
  <c r="AA78" i="148"/>
  <c r="AB78" i="148" s="1"/>
  <c r="AA103" i="148"/>
  <c r="AB103" i="148" s="1"/>
  <c r="AA9" i="148"/>
  <c r="AB9" i="148" s="1"/>
  <c r="Z16" i="148"/>
  <c r="Z37" i="148"/>
  <c r="Z41" i="148"/>
  <c r="AA31" i="148"/>
  <c r="AB31" i="148" s="1"/>
  <c r="AC31" i="148"/>
  <c r="AA56" i="148"/>
  <c r="AB56" i="148" s="1"/>
  <c r="AC56" i="148"/>
  <c r="AA81" i="148"/>
  <c r="AB81" i="148" s="1"/>
  <c r="AC81" i="148"/>
  <c r="AA106" i="148"/>
  <c r="AB106" i="148" s="1"/>
  <c r="AC106" i="148"/>
  <c r="AD130" i="148"/>
  <c r="AE130" i="148" s="1"/>
  <c r="AC130" i="148"/>
  <c r="AA130" i="148"/>
  <c r="AB130" i="148" s="1"/>
  <c r="AA84" i="148"/>
  <c r="AB84" i="148" s="1"/>
  <c r="AA128" i="148"/>
  <c r="AB128" i="148" s="1"/>
  <c r="Z66" i="148"/>
  <c r="Z91" i="148"/>
  <c r="Z112" i="148"/>
  <c r="AA29" i="148"/>
  <c r="AB29" i="148" s="1"/>
  <c r="AA54" i="148"/>
  <c r="AB54" i="148" s="1"/>
  <c r="AC78" i="148"/>
  <c r="AA79" i="148"/>
  <c r="AB79" i="148" s="1"/>
  <c r="AC84" i="148"/>
  <c r="AC103" i="148"/>
  <c r="AA104" i="148"/>
  <c r="AB104" i="148" s="1"/>
  <c r="AC109" i="148"/>
  <c r="AC128" i="148"/>
  <c r="Z131" i="148"/>
  <c r="Z71" i="148"/>
  <c r="Z92" i="148"/>
  <c r="AD110" i="148"/>
  <c r="AE110" i="148" s="1"/>
  <c r="AC110" i="148"/>
  <c r="AA109" i="148"/>
  <c r="AB109" i="148" s="1"/>
  <c r="AD129" i="148"/>
  <c r="AE129" i="148" s="1"/>
  <c r="AC129" i="148"/>
  <c r="Z17" i="148"/>
  <c r="AA24" i="148"/>
  <c r="AB24" i="148" s="1"/>
  <c r="Z62" i="148"/>
  <c r="Z116" i="148"/>
  <c r="AA129" i="148"/>
  <c r="AB129" i="148" s="1"/>
  <c r="Z7" i="148"/>
  <c r="AC9" i="148"/>
  <c r="Z22" i="148"/>
  <c r="AC24" i="148"/>
  <c r="Z32" i="148"/>
  <c r="Z36" i="148"/>
  <c r="Z57" i="148"/>
  <c r="Z61" i="148"/>
  <c r="Z82" i="148"/>
  <c r="Z86" i="148"/>
  <c r="Z107" i="148"/>
  <c r="Z111" i="148"/>
  <c r="Z96" i="148"/>
  <c r="Z117" i="148"/>
  <c r="Z121" i="148"/>
  <c r="AA85" i="148"/>
  <c r="AB85" i="148" s="1"/>
  <c r="Z87" i="148"/>
  <c r="Z6" i="148"/>
  <c r="Z21" i="148"/>
  <c r="Z27" i="148"/>
  <c r="AC29" i="148"/>
  <c r="AA49" i="148"/>
  <c r="AB49" i="148" s="1"/>
  <c r="AC54" i="148"/>
  <c r="AA74" i="148"/>
  <c r="AB74" i="148" s="1"/>
  <c r="AC79" i="148"/>
  <c r="AA99" i="148"/>
  <c r="AB99" i="148" s="1"/>
  <c r="AC104" i="148"/>
  <c r="AA124" i="148"/>
  <c r="AB124" i="148" s="1"/>
  <c r="AD131" i="147"/>
  <c r="AE131" i="147" s="1"/>
  <c r="AC131" i="147"/>
  <c r="AD130" i="147"/>
  <c r="AE130" i="147" s="1"/>
  <c r="AC130" i="147"/>
  <c r="AE129" i="147"/>
  <c r="AD129" i="147"/>
  <c r="AC129" i="147"/>
  <c r="AD124" i="147"/>
  <c r="AE124" i="147" s="1"/>
  <c r="AC124" i="147"/>
  <c r="AE123" i="147"/>
  <c r="AD123" i="147"/>
  <c r="AC123" i="147"/>
  <c r="AD122" i="147"/>
  <c r="AE122" i="147" s="1"/>
  <c r="AC122" i="147"/>
  <c r="AD121" i="147"/>
  <c r="AE121" i="147" s="1"/>
  <c r="AC121" i="147"/>
  <c r="AD120" i="147"/>
  <c r="AE120" i="147" s="1"/>
  <c r="AC120" i="147"/>
  <c r="AE119" i="147"/>
  <c r="AD119" i="147"/>
  <c r="AC119" i="147"/>
  <c r="AD118" i="147"/>
  <c r="AE118" i="147" s="1"/>
  <c r="AC118" i="147"/>
  <c r="AD115" i="147"/>
  <c r="AE115" i="147" s="1"/>
  <c r="AC115" i="147"/>
  <c r="AD114" i="147"/>
  <c r="AE114" i="147" s="1"/>
  <c r="AC114" i="147"/>
  <c r="AD112" i="147"/>
  <c r="AE112" i="147" s="1"/>
  <c r="AC112" i="147"/>
  <c r="AD111" i="147"/>
  <c r="AE111" i="147" s="1"/>
  <c r="AC111" i="147"/>
  <c r="AD110" i="147"/>
  <c r="AE110" i="147" s="1"/>
  <c r="AC110" i="147"/>
  <c r="AD107" i="147"/>
  <c r="AE107" i="147" s="1"/>
  <c r="AC107" i="147"/>
  <c r="AD106" i="147"/>
  <c r="AE106" i="147" s="1"/>
  <c r="AC106" i="147"/>
  <c r="AD101" i="147"/>
  <c r="AE101" i="147" s="1"/>
  <c r="AC101" i="147"/>
  <c r="AE97" i="147"/>
  <c r="AD97" i="147"/>
  <c r="AC97" i="147"/>
  <c r="AD96" i="147"/>
  <c r="AE96" i="147" s="1"/>
  <c r="AC96" i="147"/>
  <c r="AD95" i="147"/>
  <c r="AE95" i="147" s="1"/>
  <c r="AC95" i="147"/>
  <c r="AD94" i="147"/>
  <c r="AE94" i="147" s="1"/>
  <c r="AC94" i="147"/>
  <c r="AD91" i="147"/>
  <c r="AE91" i="147" s="1"/>
  <c r="AC91" i="147"/>
  <c r="AD90" i="147"/>
  <c r="AE90" i="147" s="1"/>
  <c r="AC90" i="147"/>
  <c r="AE89" i="147"/>
  <c r="AD89" i="147"/>
  <c r="AC89" i="147"/>
  <c r="AD88" i="147"/>
  <c r="AE88" i="147" s="1"/>
  <c r="AC88" i="147"/>
  <c r="AE83" i="147"/>
  <c r="AD83" i="147"/>
  <c r="AC83" i="147"/>
  <c r="AD82" i="147"/>
  <c r="AE82" i="147" s="1"/>
  <c r="AC82" i="147"/>
  <c r="AD77" i="147"/>
  <c r="AE77" i="147" s="1"/>
  <c r="AC77" i="147"/>
  <c r="AC69" i="147"/>
  <c r="AD62" i="147"/>
  <c r="AE62" i="147" s="1"/>
  <c r="AC62" i="147"/>
  <c r="AD61" i="147"/>
  <c r="AE61" i="147" s="1"/>
  <c r="AC61" i="147"/>
  <c r="AD60" i="147"/>
  <c r="AE60" i="147" s="1"/>
  <c r="AC60" i="147"/>
  <c r="AD58" i="147"/>
  <c r="AE58" i="147" s="1"/>
  <c r="AC58" i="147"/>
  <c r="AD52" i="147"/>
  <c r="AE52" i="147" s="1"/>
  <c r="AC52" i="147"/>
  <c r="AD50" i="147"/>
  <c r="AE50" i="147" s="1"/>
  <c r="AC50" i="147"/>
  <c r="AE49" i="147"/>
  <c r="AD49" i="147"/>
  <c r="AC49" i="147"/>
  <c r="AD41" i="147"/>
  <c r="AE41" i="147" s="1"/>
  <c r="AC41" i="147"/>
  <c r="AD40" i="147"/>
  <c r="AE40" i="147" s="1"/>
  <c r="AC40" i="147"/>
  <c r="AE33" i="147"/>
  <c r="AD33" i="147"/>
  <c r="AC33" i="147"/>
  <c r="AE32" i="147"/>
  <c r="AD32" i="147"/>
  <c r="AC32" i="147"/>
  <c r="AD30" i="147"/>
  <c r="AE30" i="147" s="1"/>
  <c r="AC30" i="147"/>
  <c r="AD25" i="147"/>
  <c r="AE25" i="147" s="1"/>
  <c r="AC25" i="147"/>
  <c r="AD23" i="147"/>
  <c r="AE23" i="147" s="1"/>
  <c r="AE22" i="147"/>
  <c r="AD22" i="147"/>
  <c r="AC22" i="147"/>
  <c r="AD21" i="147"/>
  <c r="AE21" i="147" s="1"/>
  <c r="AC21" i="147"/>
  <c r="AD20" i="147"/>
  <c r="AE20" i="147" s="1"/>
  <c r="AC20" i="147"/>
  <c r="AE17" i="147"/>
  <c r="AD17" i="147"/>
  <c r="AC17" i="147"/>
  <c r="AD16" i="147"/>
  <c r="AE16" i="147" s="1"/>
  <c r="AC16" i="147"/>
  <c r="AD15" i="147"/>
  <c r="AE15" i="147" s="1"/>
  <c r="AC15" i="147"/>
  <c r="AD14" i="147"/>
  <c r="AE14" i="147" s="1"/>
  <c r="AC14" i="147"/>
  <c r="AE13" i="147"/>
  <c r="AD13" i="147"/>
  <c r="AC13" i="147"/>
  <c r="AE12" i="147"/>
  <c r="AD12" i="147"/>
  <c r="AC12" i="147"/>
  <c r="AD11" i="147"/>
  <c r="AE11" i="147" s="1"/>
  <c r="AC11" i="147"/>
  <c r="AE9" i="147"/>
  <c r="AD9" i="147"/>
  <c r="AC9" i="147"/>
  <c r="AE7" i="147"/>
  <c r="AD7" i="147"/>
  <c r="AC7" i="147"/>
  <c r="AE6" i="147"/>
  <c r="AD6" i="147"/>
  <c r="AC6" i="147"/>
  <c r="G145" i="147"/>
  <c r="G144" i="147"/>
  <c r="G143" i="147"/>
  <c r="G142" i="147"/>
  <c r="G141" i="147"/>
  <c r="G140" i="147"/>
  <c r="G139" i="147"/>
  <c r="AB131" i="147"/>
  <c r="AA131" i="147"/>
  <c r="Z131" i="147"/>
  <c r="Y131" i="147"/>
  <c r="X131" i="147"/>
  <c r="W131" i="147"/>
  <c r="V131" i="147"/>
  <c r="U131" i="147"/>
  <c r="T131" i="147"/>
  <c r="Z130" i="147"/>
  <c r="AA130" i="147" s="1"/>
  <c r="AB130" i="147" s="1"/>
  <c r="Y130" i="147"/>
  <c r="X130" i="147"/>
  <c r="W130" i="147"/>
  <c r="V130" i="147"/>
  <c r="U130" i="147"/>
  <c r="T130" i="147"/>
  <c r="Z129" i="147"/>
  <c r="AA129" i="147" s="1"/>
  <c r="AB129" i="147" s="1"/>
  <c r="Y129" i="147"/>
  <c r="X129" i="147"/>
  <c r="W129" i="147"/>
  <c r="V129" i="147"/>
  <c r="U129" i="147"/>
  <c r="T129" i="147"/>
  <c r="Y128" i="147"/>
  <c r="X128" i="147"/>
  <c r="W128" i="147"/>
  <c r="V128" i="147"/>
  <c r="U128" i="147"/>
  <c r="T128" i="147"/>
  <c r="Y127" i="147"/>
  <c r="X127" i="147"/>
  <c r="W127" i="147"/>
  <c r="V127" i="147"/>
  <c r="U127" i="147"/>
  <c r="T127" i="147"/>
  <c r="Y126" i="147"/>
  <c r="X126" i="147"/>
  <c r="W126" i="147"/>
  <c r="V126" i="147"/>
  <c r="U126" i="147"/>
  <c r="T126" i="147"/>
  <c r="Y125" i="147"/>
  <c r="X125" i="147"/>
  <c r="W125" i="147"/>
  <c r="V125" i="147"/>
  <c r="U125" i="147"/>
  <c r="T125" i="147"/>
  <c r="Y124" i="147"/>
  <c r="X124" i="147"/>
  <c r="W124" i="147"/>
  <c r="V124" i="147"/>
  <c r="Z124" i="147" s="1"/>
  <c r="AA124" i="147" s="1"/>
  <c r="AB124" i="147" s="1"/>
  <c r="U124" i="147"/>
  <c r="T124" i="147"/>
  <c r="Y123" i="147"/>
  <c r="X123" i="147"/>
  <c r="W123" i="147"/>
  <c r="V123" i="147"/>
  <c r="Z123" i="147" s="1"/>
  <c r="AA123" i="147" s="1"/>
  <c r="AB123" i="147" s="1"/>
  <c r="U123" i="147"/>
  <c r="T123" i="147"/>
  <c r="Y122" i="147"/>
  <c r="X122" i="147"/>
  <c r="W122" i="147"/>
  <c r="V122" i="147"/>
  <c r="Z122" i="147" s="1"/>
  <c r="AA122" i="147" s="1"/>
  <c r="AB122" i="147" s="1"/>
  <c r="U122" i="147"/>
  <c r="T122" i="147"/>
  <c r="AA121" i="147"/>
  <c r="AB121" i="147" s="1"/>
  <c r="Z121" i="147"/>
  <c r="Y121" i="147"/>
  <c r="X121" i="147"/>
  <c r="W121" i="147"/>
  <c r="V121" i="147"/>
  <c r="U121" i="147"/>
  <c r="T121" i="147"/>
  <c r="Z120" i="147"/>
  <c r="AA120" i="147" s="1"/>
  <c r="AB120" i="147" s="1"/>
  <c r="Y120" i="147"/>
  <c r="X120" i="147"/>
  <c r="W120" i="147"/>
  <c r="V120" i="147"/>
  <c r="U120" i="147"/>
  <c r="T120" i="147"/>
  <c r="Z119" i="147"/>
  <c r="AA119" i="147" s="1"/>
  <c r="AB119" i="147" s="1"/>
  <c r="Y119" i="147"/>
  <c r="X119" i="147"/>
  <c r="W119" i="147"/>
  <c r="V119" i="147"/>
  <c r="U119" i="147"/>
  <c r="T119" i="147"/>
  <c r="Z118" i="147"/>
  <c r="AA118" i="147" s="1"/>
  <c r="AB118" i="147" s="1"/>
  <c r="Y118" i="147"/>
  <c r="X118" i="147"/>
  <c r="W118" i="147"/>
  <c r="V118" i="147"/>
  <c r="U118" i="147"/>
  <c r="T118" i="147"/>
  <c r="Y117" i="147"/>
  <c r="X117" i="147"/>
  <c r="W117" i="147"/>
  <c r="V117" i="147"/>
  <c r="Z117" i="147" s="1"/>
  <c r="AA117" i="147" s="1"/>
  <c r="AB117" i="147" s="1"/>
  <c r="U117" i="147"/>
  <c r="T117" i="147"/>
  <c r="Y116" i="147"/>
  <c r="X116" i="147"/>
  <c r="W116" i="147"/>
  <c r="V116" i="147"/>
  <c r="U116" i="147"/>
  <c r="T116" i="147"/>
  <c r="Y115" i="147"/>
  <c r="X115" i="147"/>
  <c r="W115" i="147"/>
  <c r="V115" i="147"/>
  <c r="Z115" i="147" s="1"/>
  <c r="AA115" i="147" s="1"/>
  <c r="AB115" i="147" s="1"/>
  <c r="U115" i="147"/>
  <c r="T115" i="147"/>
  <c r="Y114" i="147"/>
  <c r="X114" i="147"/>
  <c r="W114" i="147"/>
  <c r="V114" i="147"/>
  <c r="Z114" i="147" s="1"/>
  <c r="AA114" i="147" s="1"/>
  <c r="AB114" i="147" s="1"/>
  <c r="U114" i="147"/>
  <c r="T114" i="147"/>
  <c r="Y113" i="147"/>
  <c r="X113" i="147"/>
  <c r="W113" i="147"/>
  <c r="V113" i="147"/>
  <c r="U113" i="147"/>
  <c r="T113" i="147"/>
  <c r="Y112" i="147"/>
  <c r="X112" i="147"/>
  <c r="W112" i="147"/>
  <c r="V112" i="147"/>
  <c r="Z112" i="147" s="1"/>
  <c r="AA112" i="147" s="1"/>
  <c r="AB112" i="147" s="1"/>
  <c r="U112" i="147"/>
  <c r="T112" i="147"/>
  <c r="AA111" i="147"/>
  <c r="AB111" i="147" s="1"/>
  <c r="Z111" i="147"/>
  <c r="Y111" i="147"/>
  <c r="X111" i="147"/>
  <c r="W111" i="147"/>
  <c r="V111" i="147"/>
  <c r="U111" i="147"/>
  <c r="T111" i="147"/>
  <c r="Z110" i="147"/>
  <c r="AA110" i="147" s="1"/>
  <c r="AB110" i="147" s="1"/>
  <c r="Y110" i="147"/>
  <c r="X110" i="147"/>
  <c r="W110" i="147"/>
  <c r="V110" i="147"/>
  <c r="U110" i="147"/>
  <c r="T110" i="147"/>
  <c r="Y109" i="147"/>
  <c r="X109" i="147"/>
  <c r="W109" i="147"/>
  <c r="V109" i="147"/>
  <c r="Z109" i="147" s="1"/>
  <c r="U109" i="147"/>
  <c r="T109" i="147"/>
  <c r="Y108" i="147"/>
  <c r="X108" i="147"/>
  <c r="W108" i="147"/>
  <c r="V108" i="147"/>
  <c r="Z108" i="147" s="1"/>
  <c r="U108" i="147"/>
  <c r="T108" i="147"/>
  <c r="Y107" i="147"/>
  <c r="X107" i="147"/>
  <c r="W107" i="147"/>
  <c r="V107" i="147"/>
  <c r="Z107" i="147" s="1"/>
  <c r="AA107" i="147" s="1"/>
  <c r="AB107" i="147" s="1"/>
  <c r="U107" i="147"/>
  <c r="T107" i="147"/>
  <c r="Y106" i="147"/>
  <c r="X106" i="147"/>
  <c r="W106" i="147"/>
  <c r="V106" i="147"/>
  <c r="Z106" i="147" s="1"/>
  <c r="AA106" i="147" s="1"/>
  <c r="AB106" i="147" s="1"/>
  <c r="U106" i="147"/>
  <c r="T106" i="147"/>
  <c r="Y105" i="147"/>
  <c r="X105" i="147"/>
  <c r="W105" i="147"/>
  <c r="V105" i="147"/>
  <c r="Z105" i="147" s="1"/>
  <c r="AA105" i="147" s="1"/>
  <c r="AB105" i="147" s="1"/>
  <c r="U105" i="147"/>
  <c r="T105" i="147"/>
  <c r="Y104" i="147"/>
  <c r="X104" i="147"/>
  <c r="W104" i="147"/>
  <c r="V104" i="147"/>
  <c r="U104" i="147"/>
  <c r="T104" i="147"/>
  <c r="Y103" i="147"/>
  <c r="X103" i="147"/>
  <c r="W103" i="147"/>
  <c r="V103" i="147"/>
  <c r="U103" i="147"/>
  <c r="T103" i="147"/>
  <c r="Y102" i="147"/>
  <c r="X102" i="147"/>
  <c r="W102" i="147"/>
  <c r="V102" i="147"/>
  <c r="U102" i="147"/>
  <c r="T102" i="147"/>
  <c r="AA101" i="147"/>
  <c r="AB101" i="147" s="1"/>
  <c r="Z101" i="147"/>
  <c r="Y101" i="147"/>
  <c r="X101" i="147"/>
  <c r="W101" i="147"/>
  <c r="V101" i="147"/>
  <c r="U101" i="147"/>
  <c r="T101" i="147"/>
  <c r="Y100" i="147"/>
  <c r="X100" i="147"/>
  <c r="W100" i="147"/>
  <c r="V100" i="147"/>
  <c r="U100" i="147"/>
  <c r="Z100" i="147" s="1"/>
  <c r="T100" i="147"/>
  <c r="Z99" i="147"/>
  <c r="AA99" i="147" s="1"/>
  <c r="AB99" i="147" s="1"/>
  <c r="Y99" i="147"/>
  <c r="X99" i="147"/>
  <c r="W99" i="147"/>
  <c r="V99" i="147"/>
  <c r="U99" i="147"/>
  <c r="T99" i="147"/>
  <c r="Y98" i="147"/>
  <c r="X98" i="147"/>
  <c r="W98" i="147"/>
  <c r="V98" i="147"/>
  <c r="Z98" i="147" s="1"/>
  <c r="U98" i="147"/>
  <c r="T98" i="147"/>
  <c r="Y97" i="147"/>
  <c r="X97" i="147"/>
  <c r="W97" i="147"/>
  <c r="V97" i="147"/>
  <c r="Z97" i="147" s="1"/>
  <c r="AA97" i="147" s="1"/>
  <c r="AB97" i="147" s="1"/>
  <c r="U97" i="147"/>
  <c r="T97" i="147"/>
  <c r="Y96" i="147"/>
  <c r="X96" i="147"/>
  <c r="W96" i="147"/>
  <c r="V96" i="147"/>
  <c r="Z96" i="147" s="1"/>
  <c r="AA96" i="147" s="1"/>
  <c r="AB96" i="147" s="1"/>
  <c r="U96" i="147"/>
  <c r="T96" i="147"/>
  <c r="Y95" i="147"/>
  <c r="X95" i="147"/>
  <c r="W95" i="147"/>
  <c r="V95" i="147"/>
  <c r="Z95" i="147" s="1"/>
  <c r="AA95" i="147" s="1"/>
  <c r="AB95" i="147" s="1"/>
  <c r="U95" i="147"/>
  <c r="T95" i="147"/>
  <c r="Y94" i="147"/>
  <c r="X94" i="147"/>
  <c r="W94" i="147"/>
  <c r="V94" i="147"/>
  <c r="Z94" i="147" s="1"/>
  <c r="AA94" i="147" s="1"/>
  <c r="AB94" i="147" s="1"/>
  <c r="U94" i="147"/>
  <c r="T94" i="147"/>
  <c r="Y93" i="147"/>
  <c r="X93" i="147"/>
  <c r="W93" i="147"/>
  <c r="V93" i="147"/>
  <c r="U93" i="147"/>
  <c r="T93" i="147"/>
  <c r="Y92" i="147"/>
  <c r="X92" i="147"/>
  <c r="W92" i="147"/>
  <c r="V92" i="147"/>
  <c r="U92" i="147"/>
  <c r="T92" i="147"/>
  <c r="AA91" i="147"/>
  <c r="AB91" i="147" s="1"/>
  <c r="Z91" i="147"/>
  <c r="Y91" i="147"/>
  <c r="X91" i="147"/>
  <c r="W91" i="147"/>
  <c r="V91" i="147"/>
  <c r="U91" i="147"/>
  <c r="T91" i="147"/>
  <c r="Z90" i="147"/>
  <c r="AA90" i="147" s="1"/>
  <c r="AB90" i="147" s="1"/>
  <c r="Y90" i="147"/>
  <c r="X90" i="147"/>
  <c r="W90" i="147"/>
  <c r="V90" i="147"/>
  <c r="U90" i="147"/>
  <c r="T90" i="147"/>
  <c r="Z89" i="147"/>
  <c r="AA89" i="147" s="1"/>
  <c r="AB89" i="147" s="1"/>
  <c r="Y89" i="147"/>
  <c r="X89" i="147"/>
  <c r="W89" i="147"/>
  <c r="V89" i="147"/>
  <c r="U89" i="147"/>
  <c r="T89" i="147"/>
  <c r="Z88" i="147"/>
  <c r="AA88" i="147" s="1"/>
  <c r="AB88" i="147" s="1"/>
  <c r="Y88" i="147"/>
  <c r="X88" i="147"/>
  <c r="W88" i="147"/>
  <c r="V88" i="147"/>
  <c r="U88" i="147"/>
  <c r="T88" i="147"/>
  <c r="Y87" i="147"/>
  <c r="X87" i="147"/>
  <c r="W87" i="147"/>
  <c r="V87" i="147"/>
  <c r="Z87" i="147" s="1"/>
  <c r="AA87" i="147" s="1"/>
  <c r="AB87" i="147" s="1"/>
  <c r="U87" i="147"/>
  <c r="T87" i="147"/>
  <c r="Y86" i="147"/>
  <c r="X86" i="147"/>
  <c r="W86" i="147"/>
  <c r="V86" i="147"/>
  <c r="U86" i="147"/>
  <c r="T86" i="147"/>
  <c r="Y85" i="147"/>
  <c r="X85" i="147"/>
  <c r="W85" i="147"/>
  <c r="V85" i="147"/>
  <c r="U85" i="147"/>
  <c r="T85" i="147"/>
  <c r="Y84" i="147"/>
  <c r="X84" i="147"/>
  <c r="W84" i="147"/>
  <c r="V84" i="147"/>
  <c r="U84" i="147"/>
  <c r="T84" i="147"/>
  <c r="Y83" i="147"/>
  <c r="X83" i="147"/>
  <c r="W83" i="147"/>
  <c r="V83" i="147"/>
  <c r="Z83" i="147" s="1"/>
  <c r="AA83" i="147" s="1"/>
  <c r="AB83" i="147" s="1"/>
  <c r="U83" i="147"/>
  <c r="T83" i="147"/>
  <c r="Y82" i="147"/>
  <c r="X82" i="147"/>
  <c r="W82" i="147"/>
  <c r="V82" i="147"/>
  <c r="Z82" i="147" s="1"/>
  <c r="AA82" i="147" s="1"/>
  <c r="AB82" i="147" s="1"/>
  <c r="U82" i="147"/>
  <c r="T82" i="147"/>
  <c r="Y81" i="147"/>
  <c r="X81" i="147"/>
  <c r="W81" i="147"/>
  <c r="V81" i="147"/>
  <c r="Z81" i="147" s="1"/>
  <c r="U81" i="147"/>
  <c r="T81" i="147"/>
  <c r="Y80" i="147"/>
  <c r="X80" i="147"/>
  <c r="W80" i="147"/>
  <c r="V80" i="147"/>
  <c r="Z80" i="147" s="1"/>
  <c r="U80" i="147"/>
  <c r="T80" i="147"/>
  <c r="Y79" i="147"/>
  <c r="X79" i="147"/>
  <c r="W79" i="147"/>
  <c r="V79" i="147"/>
  <c r="Z79" i="147" s="1"/>
  <c r="U79" i="147"/>
  <c r="T79" i="147"/>
  <c r="Z78" i="147"/>
  <c r="AA78" i="147" s="1"/>
  <c r="AB78" i="147" s="1"/>
  <c r="Y78" i="147"/>
  <c r="X78" i="147"/>
  <c r="W78" i="147"/>
  <c r="V78" i="147"/>
  <c r="U78" i="147"/>
  <c r="T78" i="147"/>
  <c r="Y77" i="147"/>
  <c r="X77" i="147"/>
  <c r="W77" i="147"/>
  <c r="V77" i="147"/>
  <c r="Z77" i="147" s="1"/>
  <c r="AA77" i="147" s="1"/>
  <c r="AB77" i="147" s="1"/>
  <c r="U77" i="147"/>
  <c r="T77" i="147"/>
  <c r="Y76" i="147"/>
  <c r="X76" i="147"/>
  <c r="W76" i="147"/>
  <c r="V76" i="147"/>
  <c r="U76" i="147"/>
  <c r="T76" i="147"/>
  <c r="Y75" i="147"/>
  <c r="X75" i="147"/>
  <c r="W75" i="147"/>
  <c r="V75" i="147"/>
  <c r="U75" i="147"/>
  <c r="T75" i="147"/>
  <c r="Y74" i="147"/>
  <c r="X74" i="147"/>
  <c r="W74" i="147"/>
  <c r="V74" i="147"/>
  <c r="U74" i="147"/>
  <c r="T74" i="147"/>
  <c r="Y73" i="147"/>
  <c r="X73" i="147"/>
  <c r="W73" i="147"/>
  <c r="V73" i="147"/>
  <c r="U73" i="147"/>
  <c r="T73" i="147"/>
  <c r="Y72" i="147"/>
  <c r="X72" i="147"/>
  <c r="W72" i="147"/>
  <c r="V72" i="147"/>
  <c r="Z72" i="147" s="1"/>
  <c r="AA72" i="147" s="1"/>
  <c r="AB72" i="147" s="1"/>
  <c r="U72" i="147"/>
  <c r="T72" i="147"/>
  <c r="Z71" i="147"/>
  <c r="AD71" i="147" s="1"/>
  <c r="AE71" i="147" s="1"/>
  <c r="Y71" i="147"/>
  <c r="X71" i="147"/>
  <c r="W71" i="147"/>
  <c r="V71" i="147"/>
  <c r="U71" i="147"/>
  <c r="T71" i="147"/>
  <c r="Z70" i="147"/>
  <c r="AA70" i="147" s="1"/>
  <c r="AB70" i="147" s="1"/>
  <c r="Y70" i="147"/>
  <c r="X70" i="147"/>
  <c r="W70" i="147"/>
  <c r="V70" i="147"/>
  <c r="U70" i="147"/>
  <c r="T70" i="147"/>
  <c r="Z69" i="147"/>
  <c r="AA69" i="147" s="1"/>
  <c r="AB69" i="147" s="1"/>
  <c r="Y69" i="147"/>
  <c r="X69" i="147"/>
  <c r="W69" i="147"/>
  <c r="V69" i="147"/>
  <c r="U69" i="147"/>
  <c r="T69" i="147"/>
  <c r="Y68" i="147"/>
  <c r="X68" i="147"/>
  <c r="W68" i="147"/>
  <c r="V68" i="147"/>
  <c r="Z68" i="147" s="1"/>
  <c r="U68" i="147"/>
  <c r="T68" i="147"/>
  <c r="Y67" i="147"/>
  <c r="X67" i="147"/>
  <c r="W67" i="147"/>
  <c r="V67" i="147"/>
  <c r="U67" i="147"/>
  <c r="T67" i="147"/>
  <c r="Y66" i="147"/>
  <c r="X66" i="147"/>
  <c r="W66" i="147"/>
  <c r="V66" i="147"/>
  <c r="U66" i="147"/>
  <c r="T66" i="147"/>
  <c r="Y65" i="147"/>
  <c r="X65" i="147"/>
  <c r="W65" i="147"/>
  <c r="V65" i="147"/>
  <c r="U65" i="147"/>
  <c r="T65" i="147"/>
  <c r="Y64" i="147"/>
  <c r="X64" i="147"/>
  <c r="W64" i="147"/>
  <c r="V64" i="147"/>
  <c r="Z64" i="147" s="1"/>
  <c r="AA64" i="147" s="1"/>
  <c r="AB64" i="147" s="1"/>
  <c r="U64" i="147"/>
  <c r="T64" i="147"/>
  <c r="Y63" i="147"/>
  <c r="X63" i="147"/>
  <c r="W63" i="147"/>
  <c r="V63" i="147"/>
  <c r="U63" i="147"/>
  <c r="T63" i="147"/>
  <c r="Y62" i="147"/>
  <c r="X62" i="147"/>
  <c r="W62" i="147"/>
  <c r="V62" i="147"/>
  <c r="Z62" i="147" s="1"/>
  <c r="AA62" i="147" s="1"/>
  <c r="AB62" i="147" s="1"/>
  <c r="U62" i="147"/>
  <c r="T62" i="147"/>
  <c r="Z61" i="147"/>
  <c r="AA61" i="147" s="1"/>
  <c r="AB61" i="147" s="1"/>
  <c r="Y61" i="147"/>
  <c r="X61" i="147"/>
  <c r="W61" i="147"/>
  <c r="V61" i="147"/>
  <c r="U61" i="147"/>
  <c r="T61" i="147"/>
  <c r="Z60" i="147"/>
  <c r="AA60" i="147" s="1"/>
  <c r="AB60" i="147" s="1"/>
  <c r="Y60" i="147"/>
  <c r="X60" i="147"/>
  <c r="W60" i="147"/>
  <c r="V60" i="147"/>
  <c r="U60" i="147"/>
  <c r="T60" i="147"/>
  <c r="Y59" i="147"/>
  <c r="X59" i="147"/>
  <c r="W59" i="147"/>
  <c r="V59" i="147"/>
  <c r="Z59" i="147" s="1"/>
  <c r="U59" i="147"/>
  <c r="T59" i="147"/>
  <c r="Z58" i="147"/>
  <c r="AA58" i="147" s="1"/>
  <c r="AB58" i="147" s="1"/>
  <c r="Y58" i="147"/>
  <c r="X58" i="147"/>
  <c r="W58" i="147"/>
  <c r="V58" i="147"/>
  <c r="U58" i="147"/>
  <c r="T58" i="147"/>
  <c r="Y57" i="147"/>
  <c r="X57" i="147"/>
  <c r="W57" i="147"/>
  <c r="V57" i="147"/>
  <c r="U57" i="147"/>
  <c r="T57" i="147"/>
  <c r="Y56" i="147"/>
  <c r="X56" i="147"/>
  <c r="W56" i="147"/>
  <c r="V56" i="147"/>
  <c r="U56" i="147"/>
  <c r="T56" i="147"/>
  <c r="Y55" i="147"/>
  <c r="X55" i="147"/>
  <c r="W55" i="147"/>
  <c r="V55" i="147"/>
  <c r="U55" i="147"/>
  <c r="T55" i="147"/>
  <c r="Y54" i="147"/>
  <c r="X54" i="147"/>
  <c r="W54" i="147"/>
  <c r="V54" i="147"/>
  <c r="U54" i="147"/>
  <c r="T54" i="147"/>
  <c r="Y53" i="147"/>
  <c r="X53" i="147"/>
  <c r="W53" i="147"/>
  <c r="V53" i="147"/>
  <c r="U53" i="147"/>
  <c r="T53" i="147"/>
  <c r="Y52" i="147"/>
  <c r="X52" i="147"/>
  <c r="W52" i="147"/>
  <c r="V52" i="147"/>
  <c r="Z52" i="147" s="1"/>
  <c r="AA52" i="147" s="1"/>
  <c r="AB52" i="147" s="1"/>
  <c r="U52" i="147"/>
  <c r="T52" i="147"/>
  <c r="Z51" i="147"/>
  <c r="AA51" i="147" s="1"/>
  <c r="AB51" i="147" s="1"/>
  <c r="Y51" i="147"/>
  <c r="X51" i="147"/>
  <c r="W51" i="147"/>
  <c r="V51" i="147"/>
  <c r="U51" i="147"/>
  <c r="T51" i="147"/>
  <c r="Z50" i="147"/>
  <c r="AA50" i="147" s="1"/>
  <c r="AB50" i="147" s="1"/>
  <c r="Y50" i="147"/>
  <c r="X50" i="147"/>
  <c r="W50" i="147"/>
  <c r="V50" i="147"/>
  <c r="U50" i="147"/>
  <c r="T50" i="147"/>
  <c r="Z49" i="147"/>
  <c r="AA49" i="147" s="1"/>
  <c r="AB49" i="147" s="1"/>
  <c r="Y49" i="147"/>
  <c r="X49" i="147"/>
  <c r="W49" i="147"/>
  <c r="V49" i="147"/>
  <c r="U49" i="147"/>
  <c r="T49" i="147"/>
  <c r="Z48" i="147"/>
  <c r="AA48" i="147" s="1"/>
  <c r="AB48" i="147" s="1"/>
  <c r="Y48" i="147"/>
  <c r="X48" i="147"/>
  <c r="W48" i="147"/>
  <c r="V48" i="147"/>
  <c r="U48" i="147"/>
  <c r="T48" i="147"/>
  <c r="Y47" i="147"/>
  <c r="X47" i="147"/>
  <c r="W47" i="147"/>
  <c r="V47" i="147"/>
  <c r="Z47" i="147" s="1"/>
  <c r="AA47" i="147" s="1"/>
  <c r="AB47" i="147" s="1"/>
  <c r="U47" i="147"/>
  <c r="T47" i="147"/>
  <c r="Y46" i="147"/>
  <c r="X46" i="147"/>
  <c r="W46" i="147"/>
  <c r="V46" i="147"/>
  <c r="U46" i="147"/>
  <c r="T46" i="147"/>
  <c r="Y45" i="147"/>
  <c r="X45" i="147"/>
  <c r="W45" i="147"/>
  <c r="V45" i="147"/>
  <c r="U45" i="147"/>
  <c r="T45" i="147"/>
  <c r="Y44" i="147"/>
  <c r="X44" i="147"/>
  <c r="W44" i="147"/>
  <c r="V44" i="147"/>
  <c r="U44" i="147"/>
  <c r="T44" i="147"/>
  <c r="Y43" i="147"/>
  <c r="X43" i="147"/>
  <c r="W43" i="147"/>
  <c r="V43" i="147"/>
  <c r="U43" i="147"/>
  <c r="T43" i="147"/>
  <c r="Y42" i="147"/>
  <c r="X42" i="147"/>
  <c r="W42" i="147"/>
  <c r="V42" i="147"/>
  <c r="U42" i="147"/>
  <c r="T42" i="147"/>
  <c r="Z41" i="147"/>
  <c r="AA41" i="147" s="1"/>
  <c r="AB41" i="147" s="1"/>
  <c r="Y41" i="147"/>
  <c r="X41" i="147"/>
  <c r="W41" i="147"/>
  <c r="V41" i="147"/>
  <c r="U41" i="147"/>
  <c r="T41" i="147"/>
  <c r="Z40" i="147"/>
  <c r="AA40" i="147" s="1"/>
  <c r="AB40" i="147" s="1"/>
  <c r="Y40" i="147"/>
  <c r="X40" i="147"/>
  <c r="W40" i="147"/>
  <c r="V40" i="147"/>
  <c r="U40" i="147"/>
  <c r="T40" i="147"/>
  <c r="Y39" i="147"/>
  <c r="X39" i="147"/>
  <c r="W39" i="147"/>
  <c r="V39" i="147"/>
  <c r="Z39" i="147" s="1"/>
  <c r="U39" i="147"/>
  <c r="T39" i="147"/>
  <c r="Z38" i="147"/>
  <c r="AA38" i="147" s="1"/>
  <c r="AB38" i="147" s="1"/>
  <c r="Y38" i="147"/>
  <c r="X38" i="147"/>
  <c r="W38" i="147"/>
  <c r="V38" i="147"/>
  <c r="U38" i="147"/>
  <c r="T38" i="147"/>
  <c r="Y37" i="147"/>
  <c r="X37" i="147"/>
  <c r="W37" i="147"/>
  <c r="V37" i="147"/>
  <c r="U37" i="147"/>
  <c r="T37" i="147"/>
  <c r="Y36" i="147"/>
  <c r="X36" i="147"/>
  <c r="W36" i="147"/>
  <c r="V36" i="147"/>
  <c r="Z36" i="147" s="1"/>
  <c r="AA36" i="147" s="1"/>
  <c r="AB36" i="147" s="1"/>
  <c r="U36" i="147"/>
  <c r="T36" i="147"/>
  <c r="Y35" i="147"/>
  <c r="X35" i="147"/>
  <c r="W35" i="147"/>
  <c r="V35" i="147"/>
  <c r="U35" i="147"/>
  <c r="T35" i="147"/>
  <c r="Y34" i="147"/>
  <c r="X34" i="147"/>
  <c r="W34" i="147"/>
  <c r="V34" i="147"/>
  <c r="U34" i="147"/>
  <c r="T34" i="147"/>
  <c r="Y33" i="147"/>
  <c r="X33" i="147"/>
  <c r="W33" i="147"/>
  <c r="V33" i="147"/>
  <c r="Z33" i="147" s="1"/>
  <c r="AA33" i="147" s="1"/>
  <c r="AB33" i="147" s="1"/>
  <c r="U33" i="147"/>
  <c r="T33" i="147"/>
  <c r="Y32" i="147"/>
  <c r="X32" i="147"/>
  <c r="W32" i="147"/>
  <c r="V32" i="147"/>
  <c r="Z32" i="147" s="1"/>
  <c r="AA32" i="147" s="1"/>
  <c r="AB32" i="147" s="1"/>
  <c r="U32" i="147"/>
  <c r="T32" i="147"/>
  <c r="Y31" i="147"/>
  <c r="X31" i="147"/>
  <c r="W31" i="147"/>
  <c r="V31" i="147"/>
  <c r="Z31" i="147" s="1"/>
  <c r="U31" i="147"/>
  <c r="T31" i="147"/>
  <c r="Z30" i="147"/>
  <c r="AA30" i="147" s="1"/>
  <c r="AB30" i="147" s="1"/>
  <c r="Y30" i="147"/>
  <c r="X30" i="147"/>
  <c r="W30" i="147"/>
  <c r="V30" i="147"/>
  <c r="U30" i="147"/>
  <c r="T30" i="147"/>
  <c r="Y29" i="147"/>
  <c r="X29" i="147"/>
  <c r="W29" i="147"/>
  <c r="V29" i="147"/>
  <c r="U29" i="147"/>
  <c r="Z29" i="147" s="1"/>
  <c r="T29" i="147"/>
  <c r="Z28" i="147"/>
  <c r="AA28" i="147" s="1"/>
  <c r="AB28" i="147" s="1"/>
  <c r="Y28" i="147"/>
  <c r="X28" i="147"/>
  <c r="W28" i="147"/>
  <c r="V28" i="147"/>
  <c r="U28" i="147"/>
  <c r="T28" i="147"/>
  <c r="Y27" i="147"/>
  <c r="X27" i="147"/>
  <c r="W27" i="147"/>
  <c r="V27" i="147"/>
  <c r="U27" i="147"/>
  <c r="T27" i="147"/>
  <c r="Y26" i="147"/>
  <c r="X26" i="147"/>
  <c r="W26" i="147"/>
  <c r="V26" i="147"/>
  <c r="Z26" i="147" s="1"/>
  <c r="AA26" i="147" s="1"/>
  <c r="AB26" i="147" s="1"/>
  <c r="U26" i="147"/>
  <c r="T26" i="147"/>
  <c r="Y25" i="147"/>
  <c r="X25" i="147"/>
  <c r="W25" i="147"/>
  <c r="V25" i="147"/>
  <c r="Z25" i="147" s="1"/>
  <c r="AA25" i="147" s="1"/>
  <c r="AB25" i="147" s="1"/>
  <c r="U25" i="147"/>
  <c r="T25" i="147"/>
  <c r="Y24" i="147"/>
  <c r="X24" i="147"/>
  <c r="W24" i="147"/>
  <c r="V24" i="147"/>
  <c r="U24" i="147"/>
  <c r="T24" i="147"/>
  <c r="Y23" i="147"/>
  <c r="X23" i="147"/>
  <c r="W23" i="147"/>
  <c r="V23" i="147"/>
  <c r="Z23" i="147" s="1"/>
  <c r="AA23" i="147" s="1"/>
  <c r="AB23" i="147" s="1"/>
  <c r="U23" i="147"/>
  <c r="T23" i="147"/>
  <c r="Y22" i="147"/>
  <c r="X22" i="147"/>
  <c r="W22" i="147"/>
  <c r="V22" i="147"/>
  <c r="Z22" i="147" s="1"/>
  <c r="AA22" i="147" s="1"/>
  <c r="AB22" i="147" s="1"/>
  <c r="U22" i="147"/>
  <c r="T22" i="147"/>
  <c r="Z21" i="147"/>
  <c r="AA21" i="147" s="1"/>
  <c r="AB21" i="147" s="1"/>
  <c r="Y21" i="147"/>
  <c r="X21" i="147"/>
  <c r="W21" i="147"/>
  <c r="V21" i="147"/>
  <c r="U21" i="147"/>
  <c r="T21" i="147"/>
  <c r="Z20" i="147"/>
  <c r="AA20" i="147" s="1"/>
  <c r="AB20" i="147" s="1"/>
  <c r="Y20" i="147"/>
  <c r="X20" i="147"/>
  <c r="W20" i="147"/>
  <c r="V20" i="147"/>
  <c r="U20" i="147"/>
  <c r="T20" i="147"/>
  <c r="Y19" i="147"/>
  <c r="X19" i="147"/>
  <c r="W19" i="147"/>
  <c r="V19" i="147"/>
  <c r="Z19" i="147" s="1"/>
  <c r="U19" i="147"/>
  <c r="T19" i="147"/>
  <c r="Z18" i="147"/>
  <c r="AA18" i="147" s="1"/>
  <c r="AB18" i="147" s="1"/>
  <c r="Y18" i="147"/>
  <c r="X18" i="147"/>
  <c r="W18" i="147"/>
  <c r="V18" i="147"/>
  <c r="U18" i="147"/>
  <c r="T18" i="147"/>
  <c r="Y17" i="147"/>
  <c r="X17" i="147"/>
  <c r="W17" i="147"/>
  <c r="V17" i="147"/>
  <c r="Z17" i="147" s="1"/>
  <c r="AA17" i="147" s="1"/>
  <c r="AB17" i="147" s="1"/>
  <c r="U17" i="147"/>
  <c r="T17" i="147"/>
  <c r="Y16" i="147"/>
  <c r="X16" i="147"/>
  <c r="W16" i="147"/>
  <c r="V16" i="147"/>
  <c r="Z16" i="147" s="1"/>
  <c r="AA16" i="147" s="1"/>
  <c r="AB16" i="147" s="1"/>
  <c r="U16" i="147"/>
  <c r="T16" i="147"/>
  <c r="Y15" i="147"/>
  <c r="X15" i="147"/>
  <c r="W15" i="147"/>
  <c r="V15" i="147"/>
  <c r="Z15" i="147" s="1"/>
  <c r="AA15" i="147" s="1"/>
  <c r="AB15" i="147" s="1"/>
  <c r="U15" i="147"/>
  <c r="T15" i="147"/>
  <c r="Y14" i="147"/>
  <c r="X14" i="147"/>
  <c r="W14" i="147"/>
  <c r="V14" i="147"/>
  <c r="Z14" i="147" s="1"/>
  <c r="AA14" i="147" s="1"/>
  <c r="AB14" i="147" s="1"/>
  <c r="U14" i="147"/>
  <c r="T14" i="147"/>
  <c r="Y13" i="147"/>
  <c r="X13" i="147"/>
  <c r="W13" i="147"/>
  <c r="V13" i="147"/>
  <c r="Z13" i="147" s="1"/>
  <c r="AA13" i="147" s="1"/>
  <c r="AB13" i="147" s="1"/>
  <c r="U13" i="147"/>
  <c r="T13" i="147"/>
  <c r="Y12" i="147"/>
  <c r="X12" i="147"/>
  <c r="W12" i="147"/>
  <c r="V12" i="147"/>
  <c r="Z12" i="147" s="1"/>
  <c r="AA12" i="147" s="1"/>
  <c r="AB12" i="147" s="1"/>
  <c r="U12" i="147"/>
  <c r="T12" i="147"/>
  <c r="Z11" i="147"/>
  <c r="AA11" i="147" s="1"/>
  <c r="AB11" i="147" s="1"/>
  <c r="Y11" i="147"/>
  <c r="X11" i="147"/>
  <c r="W11" i="147"/>
  <c r="V11" i="147"/>
  <c r="U11" i="147"/>
  <c r="T11" i="147"/>
  <c r="Z10" i="147"/>
  <c r="AA10" i="147" s="1"/>
  <c r="AB10" i="147" s="1"/>
  <c r="Y10" i="147"/>
  <c r="X10" i="147"/>
  <c r="W10" i="147"/>
  <c r="V10" i="147"/>
  <c r="U10" i="147"/>
  <c r="T10" i="147"/>
  <c r="Z9" i="147"/>
  <c r="AA9" i="147" s="1"/>
  <c r="AB9" i="147" s="1"/>
  <c r="Y9" i="147"/>
  <c r="X9" i="147"/>
  <c r="W9" i="147"/>
  <c r="V9" i="147"/>
  <c r="U9" i="147"/>
  <c r="T9" i="147"/>
  <c r="Y8" i="147"/>
  <c r="X8" i="147"/>
  <c r="W8" i="147"/>
  <c r="V8" i="147"/>
  <c r="Z8" i="147" s="1"/>
  <c r="U8" i="147"/>
  <c r="T8" i="147"/>
  <c r="Y7" i="147"/>
  <c r="X7" i="147"/>
  <c r="W7" i="147"/>
  <c r="V7" i="147"/>
  <c r="Z7" i="147" s="1"/>
  <c r="AA7" i="147" s="1"/>
  <c r="AB7" i="147" s="1"/>
  <c r="U7" i="147"/>
  <c r="T7" i="147"/>
  <c r="Y6" i="147"/>
  <c r="X6" i="147"/>
  <c r="V6" i="147"/>
  <c r="Z6" i="147" s="1"/>
  <c r="AA6" i="147" s="1"/>
  <c r="AB6" i="147" s="1"/>
  <c r="U6" i="147"/>
  <c r="T6" i="147"/>
  <c r="Z130" i="142"/>
  <c r="AA130" i="142" s="1"/>
  <c r="AB130" i="142" s="1"/>
  <c r="Z129" i="142"/>
  <c r="AA129" i="142" s="1"/>
  <c r="AB129" i="142" s="1"/>
  <c r="AA128" i="142"/>
  <c r="AB128" i="142" s="1"/>
  <c r="Z128" i="142"/>
  <c r="Z127" i="142"/>
  <c r="AA127" i="142" s="1"/>
  <c r="AB127" i="142" s="1"/>
  <c r="Z126" i="142"/>
  <c r="AA126" i="142" s="1"/>
  <c r="AB126" i="142" s="1"/>
  <c r="Z125" i="142"/>
  <c r="AA125" i="142" s="1"/>
  <c r="AB125" i="142" s="1"/>
  <c r="AA124" i="142"/>
  <c r="AB124" i="142" s="1"/>
  <c r="Z124" i="142"/>
  <c r="Z123" i="142"/>
  <c r="AA123" i="142" s="1"/>
  <c r="AB123" i="142" s="1"/>
  <c r="Z122" i="142"/>
  <c r="AA122" i="142" s="1"/>
  <c r="AB122" i="142" s="1"/>
  <c r="Z121" i="142"/>
  <c r="AA121" i="142" s="1"/>
  <c r="AB121" i="142" s="1"/>
  <c r="Z120" i="142"/>
  <c r="AA120" i="142" s="1"/>
  <c r="AB120" i="142" s="1"/>
  <c r="Z119" i="142"/>
  <c r="AA119" i="142" s="1"/>
  <c r="AB119" i="142" s="1"/>
  <c r="AA118" i="142"/>
  <c r="AB118" i="142" s="1"/>
  <c r="Z118" i="142"/>
  <c r="Z117" i="142"/>
  <c r="AA117" i="142" s="1"/>
  <c r="AB117" i="142" s="1"/>
  <c r="Z116" i="142"/>
  <c r="AA116" i="142" s="1"/>
  <c r="AB116" i="142" s="1"/>
  <c r="Z115" i="142"/>
  <c r="AA115" i="142" s="1"/>
  <c r="AB115" i="142" s="1"/>
  <c r="AA114" i="142"/>
  <c r="AB114" i="142" s="1"/>
  <c r="Z114" i="142"/>
  <c r="Z113" i="142"/>
  <c r="AA113" i="142" s="1"/>
  <c r="AB113" i="142" s="1"/>
  <c r="Z112" i="142"/>
  <c r="AA112" i="142" s="1"/>
  <c r="AB112" i="142" s="1"/>
  <c r="Z111" i="142"/>
  <c r="AA111" i="142" s="1"/>
  <c r="AB111" i="142" s="1"/>
  <c r="Z110" i="142"/>
  <c r="AA110" i="142" s="1"/>
  <c r="AB110" i="142" s="1"/>
  <c r="Z109" i="142"/>
  <c r="AA109" i="142" s="1"/>
  <c r="AB109" i="142" s="1"/>
  <c r="AA108" i="142"/>
  <c r="AB108" i="142" s="1"/>
  <c r="Z108" i="142"/>
  <c r="Z107" i="142"/>
  <c r="AA107" i="142" s="1"/>
  <c r="AB107" i="142" s="1"/>
  <c r="Z106" i="142"/>
  <c r="AA106" i="142" s="1"/>
  <c r="AB106" i="142" s="1"/>
  <c r="Z105" i="142"/>
  <c r="AA105" i="142" s="1"/>
  <c r="AB105" i="142" s="1"/>
  <c r="AA104" i="142"/>
  <c r="AB104" i="142" s="1"/>
  <c r="Z104" i="142"/>
  <c r="Z103" i="142"/>
  <c r="AA103" i="142" s="1"/>
  <c r="AB103" i="142" s="1"/>
  <c r="Z102" i="142"/>
  <c r="AA102" i="142" s="1"/>
  <c r="AB102" i="142" s="1"/>
  <c r="Z101" i="142"/>
  <c r="AA101" i="142" s="1"/>
  <c r="AB101" i="142" s="1"/>
  <c r="Z100" i="142"/>
  <c r="AA100" i="142" s="1"/>
  <c r="AB100" i="142" s="1"/>
  <c r="Z99" i="142"/>
  <c r="AA99" i="142" s="1"/>
  <c r="AB99" i="142" s="1"/>
  <c r="AA98" i="142"/>
  <c r="AB98" i="142" s="1"/>
  <c r="Z98" i="142"/>
  <c r="Z97" i="142"/>
  <c r="AA97" i="142" s="1"/>
  <c r="AB97" i="142" s="1"/>
  <c r="Z96" i="142"/>
  <c r="AA96" i="142" s="1"/>
  <c r="AB96" i="142" s="1"/>
  <c r="Z95" i="142"/>
  <c r="AA95" i="142" s="1"/>
  <c r="AB95" i="142" s="1"/>
  <c r="AA94" i="142"/>
  <c r="AB94" i="142" s="1"/>
  <c r="Z94" i="142"/>
  <c r="Z93" i="142"/>
  <c r="AA93" i="142" s="1"/>
  <c r="AB93" i="142" s="1"/>
  <c r="Z92" i="142"/>
  <c r="AA92" i="142" s="1"/>
  <c r="AB92" i="142" s="1"/>
  <c r="Z91" i="142"/>
  <c r="AA91" i="142" s="1"/>
  <c r="AB91" i="142" s="1"/>
  <c r="Z90" i="142"/>
  <c r="AA90" i="142" s="1"/>
  <c r="AB90" i="142" s="1"/>
  <c r="Z89" i="142"/>
  <c r="AA89" i="142" s="1"/>
  <c r="AB89" i="142" s="1"/>
  <c r="AA88" i="142"/>
  <c r="AB88" i="142" s="1"/>
  <c r="Z88" i="142"/>
  <c r="Z87" i="142"/>
  <c r="AA87" i="142" s="1"/>
  <c r="AB87" i="142" s="1"/>
  <c r="Z86" i="142"/>
  <c r="AA86" i="142" s="1"/>
  <c r="AB86" i="142" s="1"/>
  <c r="Z85" i="142"/>
  <c r="AA85" i="142" s="1"/>
  <c r="AB85" i="142" s="1"/>
  <c r="AA84" i="142"/>
  <c r="AB84" i="142" s="1"/>
  <c r="Z84" i="142"/>
  <c r="Z83" i="142"/>
  <c r="AA83" i="142" s="1"/>
  <c r="AB83" i="142" s="1"/>
  <c r="Z82" i="142"/>
  <c r="AA82" i="142" s="1"/>
  <c r="AB82" i="142" s="1"/>
  <c r="Z81" i="142"/>
  <c r="AA81" i="142" s="1"/>
  <c r="AB81" i="142" s="1"/>
  <c r="Z80" i="142"/>
  <c r="AA80" i="142" s="1"/>
  <c r="AB80" i="142" s="1"/>
  <c r="Z79" i="142"/>
  <c r="AA79" i="142" s="1"/>
  <c r="AB79" i="142" s="1"/>
  <c r="AA78" i="142"/>
  <c r="AB78" i="142" s="1"/>
  <c r="Z78" i="142"/>
  <c r="Z77" i="142"/>
  <c r="AA77" i="142" s="1"/>
  <c r="AB77" i="142" s="1"/>
  <c r="Z76" i="142"/>
  <c r="AA76" i="142" s="1"/>
  <c r="AB76" i="142" s="1"/>
  <c r="Z75" i="142"/>
  <c r="AA75" i="142" s="1"/>
  <c r="AB75" i="142" s="1"/>
  <c r="AA74" i="142"/>
  <c r="AB74" i="142" s="1"/>
  <c r="Z74" i="142"/>
  <c r="Z73" i="142"/>
  <c r="AA73" i="142" s="1"/>
  <c r="AB73" i="142" s="1"/>
  <c r="Z72" i="142"/>
  <c r="AA72" i="142" s="1"/>
  <c r="AB72" i="142" s="1"/>
  <c r="Z71" i="142"/>
  <c r="AA71" i="142" s="1"/>
  <c r="AB71" i="142" s="1"/>
  <c r="Z70" i="142"/>
  <c r="AA70" i="142" s="1"/>
  <c r="AB70" i="142" s="1"/>
  <c r="Z69" i="142"/>
  <c r="AA69" i="142" s="1"/>
  <c r="AB69" i="142" s="1"/>
  <c r="AA68" i="142"/>
  <c r="AB68" i="142" s="1"/>
  <c r="Z68" i="142"/>
  <c r="Z67" i="142"/>
  <c r="AA67" i="142" s="1"/>
  <c r="AB67" i="142" s="1"/>
  <c r="Z66" i="142"/>
  <c r="AA66" i="142" s="1"/>
  <c r="AB66" i="142" s="1"/>
  <c r="Z65" i="142"/>
  <c r="AA65" i="142" s="1"/>
  <c r="AB65" i="142" s="1"/>
  <c r="AA64" i="142"/>
  <c r="AB64" i="142" s="1"/>
  <c r="Z64" i="142"/>
  <c r="Z63" i="142"/>
  <c r="AA63" i="142" s="1"/>
  <c r="AB63" i="142" s="1"/>
  <c r="Z62" i="142"/>
  <c r="AA62" i="142" s="1"/>
  <c r="AB62" i="142" s="1"/>
  <c r="Z61" i="142"/>
  <c r="AA61" i="142" s="1"/>
  <c r="AB61" i="142" s="1"/>
  <c r="Z60" i="142"/>
  <c r="AA60" i="142" s="1"/>
  <c r="AB60" i="142" s="1"/>
  <c r="Z59" i="142"/>
  <c r="AA59" i="142" s="1"/>
  <c r="AB59" i="142" s="1"/>
  <c r="AA58" i="142"/>
  <c r="AB58" i="142" s="1"/>
  <c r="Z58" i="142"/>
  <c r="Z57" i="142"/>
  <c r="AA57" i="142" s="1"/>
  <c r="AB57" i="142" s="1"/>
  <c r="Z56" i="142"/>
  <c r="AA56" i="142" s="1"/>
  <c r="AB56" i="142" s="1"/>
  <c r="Z55" i="142"/>
  <c r="AA55" i="142" s="1"/>
  <c r="AB55" i="142" s="1"/>
  <c r="AA54" i="142"/>
  <c r="AB54" i="142" s="1"/>
  <c r="Z54" i="142"/>
  <c r="Z53" i="142"/>
  <c r="AA53" i="142" s="1"/>
  <c r="AB53" i="142" s="1"/>
  <c r="Z52" i="142"/>
  <c r="AA52" i="142" s="1"/>
  <c r="AB52" i="142" s="1"/>
  <c r="Z51" i="142"/>
  <c r="AA51" i="142" s="1"/>
  <c r="AB51" i="142" s="1"/>
  <c r="Z50" i="142"/>
  <c r="AA50" i="142" s="1"/>
  <c r="AB50" i="142" s="1"/>
  <c r="Z49" i="142"/>
  <c r="AA49" i="142" s="1"/>
  <c r="AB49" i="142" s="1"/>
  <c r="AA48" i="142"/>
  <c r="AB48" i="142" s="1"/>
  <c r="Z48" i="142"/>
  <c r="Z47" i="142"/>
  <c r="AA47" i="142" s="1"/>
  <c r="AB47" i="142" s="1"/>
  <c r="Z46" i="142"/>
  <c r="AA46" i="142" s="1"/>
  <c r="AB46" i="142" s="1"/>
  <c r="Z45" i="142"/>
  <c r="AA45" i="142" s="1"/>
  <c r="AB45" i="142" s="1"/>
  <c r="AA44" i="142"/>
  <c r="AB44" i="142" s="1"/>
  <c r="Z44" i="142"/>
  <c r="Z43" i="142"/>
  <c r="AA43" i="142" s="1"/>
  <c r="AB43" i="142" s="1"/>
  <c r="Z42" i="142"/>
  <c r="AA42" i="142" s="1"/>
  <c r="AB42" i="142" s="1"/>
  <c r="Z41" i="142"/>
  <c r="AA41" i="142" s="1"/>
  <c r="AB41" i="142" s="1"/>
  <c r="Z40" i="142"/>
  <c r="AA40" i="142" s="1"/>
  <c r="AB40" i="142" s="1"/>
  <c r="Z39" i="142"/>
  <c r="AA39" i="142" s="1"/>
  <c r="AB39" i="142" s="1"/>
  <c r="AA38" i="142"/>
  <c r="AB38" i="142" s="1"/>
  <c r="Z38" i="142"/>
  <c r="Z37" i="142"/>
  <c r="AA37" i="142" s="1"/>
  <c r="AB37" i="142" s="1"/>
  <c r="Z36" i="142"/>
  <c r="AA36" i="142" s="1"/>
  <c r="AB36" i="142" s="1"/>
  <c r="Z35" i="142"/>
  <c r="AA35" i="142" s="1"/>
  <c r="AB35" i="142" s="1"/>
  <c r="AA34" i="142"/>
  <c r="AB34" i="142" s="1"/>
  <c r="Z34" i="142"/>
  <c r="Z33" i="142"/>
  <c r="AA33" i="142" s="1"/>
  <c r="AB33" i="142" s="1"/>
  <c r="Z32" i="142"/>
  <c r="AA32" i="142" s="1"/>
  <c r="AB32" i="142" s="1"/>
  <c r="Z31" i="142"/>
  <c r="AA31" i="142" s="1"/>
  <c r="AB31" i="142" s="1"/>
  <c r="Z30" i="142"/>
  <c r="AA30" i="142" s="1"/>
  <c r="AB30" i="142" s="1"/>
  <c r="Z29" i="142"/>
  <c r="AA29" i="142" s="1"/>
  <c r="AB29" i="142" s="1"/>
  <c r="AA28" i="142"/>
  <c r="AB28" i="142" s="1"/>
  <c r="Z28" i="142"/>
  <c r="Z27" i="142"/>
  <c r="AA27" i="142" s="1"/>
  <c r="AB27" i="142" s="1"/>
  <c r="Z26" i="142"/>
  <c r="AA26" i="142" s="1"/>
  <c r="AB26" i="142" s="1"/>
  <c r="Z25" i="142"/>
  <c r="AA25" i="142" s="1"/>
  <c r="AB25" i="142" s="1"/>
  <c r="AA24" i="142"/>
  <c r="AB24" i="142" s="1"/>
  <c r="Z24" i="142"/>
  <c r="Z23" i="142"/>
  <c r="AA23" i="142" s="1"/>
  <c r="AB23" i="142" s="1"/>
  <c r="Z22" i="142"/>
  <c r="AA22" i="142" s="1"/>
  <c r="AB22" i="142" s="1"/>
  <c r="Z21" i="142"/>
  <c r="AA21" i="142" s="1"/>
  <c r="AB21" i="142" s="1"/>
  <c r="Z20" i="142"/>
  <c r="AA20" i="142" s="1"/>
  <c r="AB20" i="142" s="1"/>
  <c r="Z19" i="142"/>
  <c r="AA19" i="142" s="1"/>
  <c r="AB19" i="142" s="1"/>
  <c r="AA18" i="142"/>
  <c r="AB18" i="142" s="1"/>
  <c r="Z18" i="142"/>
  <c r="Z17" i="142"/>
  <c r="AA17" i="142" s="1"/>
  <c r="AB17" i="142" s="1"/>
  <c r="Z16" i="142"/>
  <c r="AA16" i="142" s="1"/>
  <c r="AB16" i="142" s="1"/>
  <c r="Z15" i="142"/>
  <c r="AA15" i="142" s="1"/>
  <c r="AB15" i="142" s="1"/>
  <c r="AA14" i="142"/>
  <c r="AB14" i="142" s="1"/>
  <c r="Z14" i="142"/>
  <c r="Z13" i="142"/>
  <c r="AA13" i="142" s="1"/>
  <c r="AB13" i="142" s="1"/>
  <c r="Z12" i="142"/>
  <c r="AA12" i="142" s="1"/>
  <c r="AB12" i="142" s="1"/>
  <c r="Z11" i="142"/>
  <c r="AA11" i="142" s="1"/>
  <c r="AB11" i="142" s="1"/>
  <c r="Z10" i="142"/>
  <c r="AA10" i="142" s="1"/>
  <c r="AB10" i="142" s="1"/>
  <c r="Z9" i="142"/>
  <c r="AA9" i="142" s="1"/>
  <c r="AB9" i="142" s="1"/>
  <c r="AA8" i="142"/>
  <c r="AB8" i="142" s="1"/>
  <c r="Z8" i="142"/>
  <c r="Z7" i="142"/>
  <c r="AA7" i="142" s="1"/>
  <c r="AB7" i="142" s="1"/>
  <c r="Z6" i="142"/>
  <c r="AA6" i="142" s="1"/>
  <c r="AB6" i="142" s="1"/>
  <c r="Z131" i="142"/>
  <c r="AA131" i="142" s="1"/>
  <c r="AB131" i="142" s="1"/>
  <c r="Y130" i="142"/>
  <c r="Y129" i="142"/>
  <c r="Y128" i="142"/>
  <c r="Y127" i="142"/>
  <c r="Y126" i="142"/>
  <c r="Y125" i="142"/>
  <c r="Y124" i="142"/>
  <c r="Y123" i="142"/>
  <c r="Y122" i="142"/>
  <c r="Y121" i="142"/>
  <c r="Y120" i="142"/>
  <c r="Y119" i="142"/>
  <c r="Y118" i="142"/>
  <c r="Y117" i="142"/>
  <c r="Y116" i="142"/>
  <c r="Y115" i="142"/>
  <c r="Y114" i="142"/>
  <c r="Y113" i="142"/>
  <c r="Y112" i="142"/>
  <c r="Y111" i="142"/>
  <c r="Y110" i="142"/>
  <c r="Y109" i="142"/>
  <c r="Y108" i="142"/>
  <c r="Y107" i="142"/>
  <c r="Y106" i="142"/>
  <c r="Y105" i="142"/>
  <c r="Y104" i="142"/>
  <c r="Y103" i="142"/>
  <c r="Y102" i="142"/>
  <c r="Y101" i="142"/>
  <c r="Y100" i="142"/>
  <c r="Y99" i="142"/>
  <c r="Y98" i="142"/>
  <c r="Y97" i="142"/>
  <c r="Y96" i="142"/>
  <c r="Y95" i="142"/>
  <c r="Y94" i="142"/>
  <c r="Y93" i="142"/>
  <c r="Y92" i="142"/>
  <c r="Y91" i="142"/>
  <c r="Y90" i="142"/>
  <c r="Y89" i="142"/>
  <c r="Y88" i="142"/>
  <c r="Y87" i="142"/>
  <c r="Y86" i="142"/>
  <c r="Y85" i="142"/>
  <c r="Y84" i="142"/>
  <c r="Y83" i="142"/>
  <c r="Y82" i="142"/>
  <c r="Y81" i="142"/>
  <c r="Y80" i="142"/>
  <c r="Y79" i="142"/>
  <c r="Y78" i="142"/>
  <c r="Y77" i="142"/>
  <c r="Y76" i="142"/>
  <c r="Y75" i="142"/>
  <c r="Y74" i="142"/>
  <c r="Y73" i="142"/>
  <c r="Y72" i="142"/>
  <c r="Y71" i="142"/>
  <c r="Y70" i="142"/>
  <c r="Y69" i="142"/>
  <c r="Y68" i="142"/>
  <c r="Y67" i="142"/>
  <c r="Y66" i="142"/>
  <c r="Y65" i="142"/>
  <c r="Y64" i="142"/>
  <c r="Y63" i="142"/>
  <c r="Y62" i="142"/>
  <c r="Y61" i="142"/>
  <c r="Y60" i="142"/>
  <c r="Y59" i="142"/>
  <c r="Y58" i="142"/>
  <c r="Y57" i="142"/>
  <c r="Y56" i="142"/>
  <c r="Y55" i="142"/>
  <c r="Y54" i="142"/>
  <c r="Y53" i="142"/>
  <c r="Y52" i="142"/>
  <c r="Y51" i="142"/>
  <c r="Y50" i="142"/>
  <c r="Y49" i="142"/>
  <c r="Y48" i="142"/>
  <c r="Y47" i="142"/>
  <c r="Y46" i="142"/>
  <c r="Y45" i="142"/>
  <c r="Y44" i="142"/>
  <c r="Y43" i="142"/>
  <c r="Y42" i="142"/>
  <c r="Y41" i="142"/>
  <c r="Y40" i="142"/>
  <c r="Y39" i="142"/>
  <c r="Y38" i="142"/>
  <c r="Y37" i="142"/>
  <c r="Y36" i="142"/>
  <c r="Y35" i="142"/>
  <c r="Y34" i="142"/>
  <c r="Y33" i="142"/>
  <c r="Y32" i="142"/>
  <c r="Y31" i="142"/>
  <c r="Y30" i="142"/>
  <c r="Y29" i="142"/>
  <c r="Y28" i="142"/>
  <c r="Y27" i="142"/>
  <c r="Y26" i="142"/>
  <c r="Y25" i="142"/>
  <c r="Y24" i="142"/>
  <c r="Y23" i="142"/>
  <c r="Y22" i="142"/>
  <c r="Y21" i="142"/>
  <c r="Y20" i="142"/>
  <c r="Y19" i="142"/>
  <c r="Y18" i="142"/>
  <c r="Y17" i="142"/>
  <c r="Y16" i="142"/>
  <c r="Y15" i="142"/>
  <c r="Y14" i="142"/>
  <c r="Y13" i="142"/>
  <c r="Y12" i="142"/>
  <c r="Y11" i="142"/>
  <c r="Y10" i="142"/>
  <c r="Y9" i="142"/>
  <c r="Y8" i="142"/>
  <c r="Y7" i="142"/>
  <c r="Y6" i="142"/>
  <c r="Y131" i="142"/>
  <c r="X131" i="142"/>
  <c r="X130" i="142"/>
  <c r="X129" i="142"/>
  <c r="X128" i="142"/>
  <c r="X127" i="142"/>
  <c r="X126" i="142"/>
  <c r="X125" i="142"/>
  <c r="X124" i="142"/>
  <c r="X123" i="142"/>
  <c r="X122" i="142"/>
  <c r="X121" i="142"/>
  <c r="X120" i="142"/>
  <c r="X119" i="142"/>
  <c r="X118" i="142"/>
  <c r="X117" i="142"/>
  <c r="X116" i="142"/>
  <c r="X115" i="142"/>
  <c r="X114" i="142"/>
  <c r="X113" i="142"/>
  <c r="X112" i="142"/>
  <c r="X111" i="142"/>
  <c r="X110" i="142"/>
  <c r="X109" i="142"/>
  <c r="X108" i="142"/>
  <c r="X107" i="142"/>
  <c r="X106" i="142"/>
  <c r="X105" i="142"/>
  <c r="X104" i="142"/>
  <c r="X103" i="142"/>
  <c r="X102" i="142"/>
  <c r="X101" i="142"/>
  <c r="X100" i="142"/>
  <c r="X99" i="142"/>
  <c r="X98" i="142"/>
  <c r="X97" i="142"/>
  <c r="X96" i="142"/>
  <c r="X95" i="142"/>
  <c r="X94" i="142"/>
  <c r="X93" i="142"/>
  <c r="X92" i="142"/>
  <c r="X91" i="142"/>
  <c r="X90" i="142"/>
  <c r="X89" i="142"/>
  <c r="X88" i="142"/>
  <c r="X87" i="142"/>
  <c r="X86" i="142"/>
  <c r="X85" i="142"/>
  <c r="X84" i="142"/>
  <c r="X83" i="142"/>
  <c r="X82" i="142"/>
  <c r="X81" i="142"/>
  <c r="X80" i="142"/>
  <c r="X79" i="142"/>
  <c r="X78" i="142"/>
  <c r="X77" i="142"/>
  <c r="X76" i="142"/>
  <c r="X75" i="142"/>
  <c r="X74" i="142"/>
  <c r="X73" i="142"/>
  <c r="X72" i="142"/>
  <c r="X71" i="142"/>
  <c r="X70" i="142"/>
  <c r="X69" i="142"/>
  <c r="X68" i="142"/>
  <c r="X67" i="142"/>
  <c r="X66" i="142"/>
  <c r="X65" i="142"/>
  <c r="X64" i="142"/>
  <c r="X63" i="142"/>
  <c r="X62" i="142"/>
  <c r="X61" i="142"/>
  <c r="X60" i="142"/>
  <c r="X59" i="142"/>
  <c r="X58" i="142"/>
  <c r="X57" i="142"/>
  <c r="X56" i="142"/>
  <c r="X55" i="142"/>
  <c r="X54" i="142"/>
  <c r="X53" i="142"/>
  <c r="X52" i="142"/>
  <c r="X51" i="142"/>
  <c r="X50" i="142"/>
  <c r="X49" i="142"/>
  <c r="X48" i="142"/>
  <c r="X47" i="142"/>
  <c r="X46" i="142"/>
  <c r="X45" i="142"/>
  <c r="X44" i="142"/>
  <c r="X43" i="142"/>
  <c r="X42" i="142"/>
  <c r="X41" i="142"/>
  <c r="X40" i="142"/>
  <c r="X39" i="142"/>
  <c r="X38" i="142"/>
  <c r="X37" i="142"/>
  <c r="X36" i="142"/>
  <c r="X35" i="142"/>
  <c r="X34" i="142"/>
  <c r="X33" i="142"/>
  <c r="X32" i="142"/>
  <c r="X31" i="142"/>
  <c r="X30" i="142"/>
  <c r="X29" i="142"/>
  <c r="X28" i="142"/>
  <c r="X27" i="142"/>
  <c r="X26" i="142"/>
  <c r="X25" i="142"/>
  <c r="X24" i="142"/>
  <c r="X23" i="142"/>
  <c r="X22" i="142"/>
  <c r="X21" i="142"/>
  <c r="X20" i="142"/>
  <c r="X19" i="142"/>
  <c r="X18" i="142"/>
  <c r="X17" i="142"/>
  <c r="X16" i="142"/>
  <c r="X15" i="142"/>
  <c r="X14" i="142"/>
  <c r="X13" i="142"/>
  <c r="X12" i="142"/>
  <c r="X11" i="142"/>
  <c r="X10" i="142"/>
  <c r="X9" i="142"/>
  <c r="X8" i="142"/>
  <c r="X7" i="142"/>
  <c r="X6" i="142"/>
  <c r="W131" i="142"/>
  <c r="W130" i="142"/>
  <c r="W129" i="142"/>
  <c r="W128" i="142"/>
  <c r="W127" i="142"/>
  <c r="W126" i="142"/>
  <c r="W125" i="142"/>
  <c r="W124" i="142"/>
  <c r="W123" i="142"/>
  <c r="W122" i="142"/>
  <c r="W121" i="142"/>
  <c r="W120" i="142"/>
  <c r="W119" i="142"/>
  <c r="W118" i="142"/>
  <c r="W117" i="142"/>
  <c r="W116" i="142"/>
  <c r="W115" i="142"/>
  <c r="W114" i="142"/>
  <c r="W113" i="142"/>
  <c r="W112" i="142"/>
  <c r="W111" i="142"/>
  <c r="W110" i="142"/>
  <c r="W109" i="142"/>
  <c r="W108" i="142"/>
  <c r="W107" i="142"/>
  <c r="W106" i="142"/>
  <c r="W105" i="142"/>
  <c r="W104" i="142"/>
  <c r="W103" i="142"/>
  <c r="W102" i="142"/>
  <c r="W101" i="142"/>
  <c r="W100" i="142"/>
  <c r="W99" i="142"/>
  <c r="W98" i="142"/>
  <c r="W97" i="142"/>
  <c r="W96" i="142"/>
  <c r="W95" i="142"/>
  <c r="W94" i="142"/>
  <c r="W93" i="142"/>
  <c r="W92" i="142"/>
  <c r="W91" i="142"/>
  <c r="W90" i="142"/>
  <c r="W89" i="142"/>
  <c r="W88" i="142"/>
  <c r="W87" i="142"/>
  <c r="W86" i="142"/>
  <c r="W85" i="142"/>
  <c r="W84" i="142"/>
  <c r="W83" i="142"/>
  <c r="W82" i="142"/>
  <c r="W81" i="142"/>
  <c r="W80" i="142"/>
  <c r="W79" i="142"/>
  <c r="W78" i="142"/>
  <c r="W77" i="142"/>
  <c r="W76" i="142"/>
  <c r="W75" i="142"/>
  <c r="W74" i="142"/>
  <c r="W73" i="142"/>
  <c r="W72" i="142"/>
  <c r="W71" i="142"/>
  <c r="W70" i="142"/>
  <c r="W69" i="142"/>
  <c r="W68" i="142"/>
  <c r="W67" i="142"/>
  <c r="W66" i="142"/>
  <c r="W65" i="142"/>
  <c r="W64" i="142"/>
  <c r="W63" i="142"/>
  <c r="W62" i="142"/>
  <c r="W61" i="142"/>
  <c r="W60" i="142"/>
  <c r="W59" i="142"/>
  <c r="W58" i="142"/>
  <c r="W57" i="142"/>
  <c r="W56" i="142"/>
  <c r="W55" i="142"/>
  <c r="W54" i="142"/>
  <c r="W53" i="142"/>
  <c r="W52" i="142"/>
  <c r="W51" i="142"/>
  <c r="W50" i="142"/>
  <c r="W49" i="142"/>
  <c r="W48" i="142"/>
  <c r="W47" i="142"/>
  <c r="W46" i="142"/>
  <c r="W45" i="142"/>
  <c r="W44" i="142"/>
  <c r="W43" i="142"/>
  <c r="W42" i="142"/>
  <c r="W41" i="142"/>
  <c r="W40" i="142"/>
  <c r="W39" i="142"/>
  <c r="W38" i="142"/>
  <c r="W37" i="142"/>
  <c r="W36" i="142"/>
  <c r="W35" i="142"/>
  <c r="W34" i="142"/>
  <c r="W33" i="142"/>
  <c r="W32" i="142"/>
  <c r="W31" i="142"/>
  <c r="W30" i="142"/>
  <c r="W29" i="142"/>
  <c r="W28" i="142"/>
  <c r="W27" i="142"/>
  <c r="W26" i="142"/>
  <c r="W25" i="142"/>
  <c r="W24" i="142"/>
  <c r="W23" i="142"/>
  <c r="W22" i="142"/>
  <c r="W21" i="142"/>
  <c r="W20" i="142"/>
  <c r="W19" i="142"/>
  <c r="W18" i="142"/>
  <c r="W17" i="142"/>
  <c r="W16" i="142"/>
  <c r="W15" i="142"/>
  <c r="W14" i="142"/>
  <c r="W13" i="142"/>
  <c r="W12" i="142"/>
  <c r="W11" i="142"/>
  <c r="W10" i="142"/>
  <c r="W9" i="142"/>
  <c r="W8" i="142"/>
  <c r="W7" i="142"/>
  <c r="W6" i="142"/>
  <c r="V131" i="142"/>
  <c r="V130" i="142"/>
  <c r="V129" i="142"/>
  <c r="V128" i="142"/>
  <c r="V127" i="142"/>
  <c r="V126" i="142"/>
  <c r="V125" i="142"/>
  <c r="V124" i="142"/>
  <c r="V123" i="142"/>
  <c r="V122" i="142"/>
  <c r="V121" i="142"/>
  <c r="V120" i="142"/>
  <c r="V119" i="142"/>
  <c r="V118" i="142"/>
  <c r="V117" i="142"/>
  <c r="V116" i="142"/>
  <c r="V115" i="142"/>
  <c r="V114" i="142"/>
  <c r="V113" i="142"/>
  <c r="V112" i="142"/>
  <c r="V111" i="142"/>
  <c r="V110" i="142"/>
  <c r="V109" i="142"/>
  <c r="V108" i="142"/>
  <c r="V107" i="142"/>
  <c r="V106" i="142"/>
  <c r="V105" i="142"/>
  <c r="V104" i="142"/>
  <c r="V103" i="142"/>
  <c r="V102" i="142"/>
  <c r="V101" i="142"/>
  <c r="V100" i="142"/>
  <c r="V99" i="142"/>
  <c r="V98" i="142"/>
  <c r="V97" i="142"/>
  <c r="V96" i="142"/>
  <c r="V95" i="142"/>
  <c r="V94" i="142"/>
  <c r="V93" i="142"/>
  <c r="V92" i="142"/>
  <c r="V91" i="142"/>
  <c r="V90" i="142"/>
  <c r="V89" i="142"/>
  <c r="V88" i="142"/>
  <c r="V87" i="142"/>
  <c r="V86" i="142"/>
  <c r="V85" i="142"/>
  <c r="V84" i="142"/>
  <c r="V83" i="142"/>
  <c r="V82" i="142"/>
  <c r="V81" i="142"/>
  <c r="V80" i="142"/>
  <c r="V79" i="142"/>
  <c r="V78" i="142"/>
  <c r="V77" i="142"/>
  <c r="V76" i="142"/>
  <c r="V75" i="142"/>
  <c r="V74" i="142"/>
  <c r="V73" i="142"/>
  <c r="V72" i="142"/>
  <c r="V71" i="142"/>
  <c r="V70" i="142"/>
  <c r="V69" i="142"/>
  <c r="V68" i="142"/>
  <c r="V67" i="142"/>
  <c r="V66" i="142"/>
  <c r="V65" i="142"/>
  <c r="V64" i="142"/>
  <c r="V63" i="142"/>
  <c r="V62" i="142"/>
  <c r="V61" i="142"/>
  <c r="V60" i="142"/>
  <c r="V59" i="142"/>
  <c r="V58" i="142"/>
  <c r="V57" i="142"/>
  <c r="V56" i="142"/>
  <c r="V55" i="142"/>
  <c r="V54" i="142"/>
  <c r="V53" i="142"/>
  <c r="V52" i="142"/>
  <c r="V51" i="142"/>
  <c r="V50" i="142"/>
  <c r="V49" i="142"/>
  <c r="V48" i="142"/>
  <c r="V47" i="142"/>
  <c r="V46" i="142"/>
  <c r="V45" i="142"/>
  <c r="V44" i="142"/>
  <c r="V43" i="142"/>
  <c r="V42" i="142"/>
  <c r="V41" i="142"/>
  <c r="V40" i="142"/>
  <c r="V39" i="142"/>
  <c r="V38" i="142"/>
  <c r="V37" i="142"/>
  <c r="V36" i="142"/>
  <c r="V35" i="142"/>
  <c r="V34" i="142"/>
  <c r="V33" i="142"/>
  <c r="V32" i="142"/>
  <c r="V31" i="142"/>
  <c r="V30" i="142"/>
  <c r="V29" i="142"/>
  <c r="V28" i="142"/>
  <c r="V27" i="142"/>
  <c r="V26" i="142"/>
  <c r="V25" i="142"/>
  <c r="V24" i="142"/>
  <c r="V23" i="142"/>
  <c r="V22" i="142"/>
  <c r="V21" i="142"/>
  <c r="V20" i="142"/>
  <c r="V19" i="142"/>
  <c r="V18" i="142"/>
  <c r="V17" i="142"/>
  <c r="V16" i="142"/>
  <c r="V15" i="142"/>
  <c r="V14" i="142"/>
  <c r="V13" i="142"/>
  <c r="V12" i="142"/>
  <c r="V11" i="142"/>
  <c r="V10" i="142"/>
  <c r="V9" i="142"/>
  <c r="V8" i="142"/>
  <c r="V7" i="142"/>
  <c r="V6" i="142"/>
  <c r="U111" i="142"/>
  <c r="U110" i="142"/>
  <c r="U109" i="142"/>
  <c r="U108" i="142"/>
  <c r="U107" i="142"/>
  <c r="U106" i="142"/>
  <c r="U105" i="142"/>
  <c r="U104" i="142"/>
  <c r="U103" i="142"/>
  <c r="U102" i="142"/>
  <c r="U101" i="142"/>
  <c r="U100" i="142"/>
  <c r="U99" i="142"/>
  <c r="U98" i="142"/>
  <c r="U97" i="142"/>
  <c r="U96" i="142"/>
  <c r="U95" i="142"/>
  <c r="U94" i="142"/>
  <c r="U93" i="142"/>
  <c r="U92" i="142"/>
  <c r="U91" i="142"/>
  <c r="U90" i="142"/>
  <c r="U89" i="142"/>
  <c r="U88" i="142"/>
  <c r="U87" i="142"/>
  <c r="U86" i="142"/>
  <c r="U85" i="142"/>
  <c r="U84" i="142"/>
  <c r="U83" i="142"/>
  <c r="U82" i="142"/>
  <c r="U81" i="142"/>
  <c r="U80" i="142"/>
  <c r="U79" i="142"/>
  <c r="U78" i="142"/>
  <c r="U77" i="142"/>
  <c r="U76" i="142"/>
  <c r="U75" i="142"/>
  <c r="U74" i="142"/>
  <c r="U73" i="142"/>
  <c r="U72" i="142"/>
  <c r="U71" i="142"/>
  <c r="U70" i="142"/>
  <c r="U69" i="142"/>
  <c r="U68" i="142"/>
  <c r="U67" i="142"/>
  <c r="U66" i="142"/>
  <c r="U65" i="142"/>
  <c r="U64" i="142"/>
  <c r="U63" i="142"/>
  <c r="U62" i="142"/>
  <c r="U61" i="142"/>
  <c r="U60" i="142"/>
  <c r="U59" i="142"/>
  <c r="U58" i="142"/>
  <c r="U57" i="142"/>
  <c r="U56" i="142"/>
  <c r="U55" i="142"/>
  <c r="U54" i="142"/>
  <c r="U53" i="142"/>
  <c r="U52" i="142"/>
  <c r="U51" i="142"/>
  <c r="U50" i="142"/>
  <c r="U49" i="142"/>
  <c r="U48" i="142"/>
  <c r="U47" i="142"/>
  <c r="U46" i="142"/>
  <c r="U45" i="142"/>
  <c r="U44" i="142"/>
  <c r="U43" i="142"/>
  <c r="U42" i="142"/>
  <c r="U41" i="142"/>
  <c r="U40" i="142"/>
  <c r="U39" i="142"/>
  <c r="U38" i="142"/>
  <c r="U37" i="142"/>
  <c r="U36" i="142"/>
  <c r="U35" i="142"/>
  <c r="U34" i="142"/>
  <c r="U33" i="142"/>
  <c r="U32" i="142"/>
  <c r="U31" i="142"/>
  <c r="U30" i="142"/>
  <c r="U29" i="142"/>
  <c r="U28" i="142"/>
  <c r="U27" i="142"/>
  <c r="U26" i="142"/>
  <c r="U25" i="142"/>
  <c r="U24" i="142"/>
  <c r="U23" i="142"/>
  <c r="U22" i="142"/>
  <c r="U21" i="142"/>
  <c r="U20" i="142"/>
  <c r="U19" i="142"/>
  <c r="U18" i="142"/>
  <c r="U17" i="142"/>
  <c r="U16" i="142"/>
  <c r="U15" i="142"/>
  <c r="U14" i="142"/>
  <c r="U13" i="142"/>
  <c r="U12" i="142"/>
  <c r="U11" i="142"/>
  <c r="U10" i="142"/>
  <c r="U9" i="142"/>
  <c r="U8" i="142"/>
  <c r="U7" i="142"/>
  <c r="U6" i="142"/>
  <c r="U131" i="142"/>
  <c r="U130" i="142"/>
  <c r="U129" i="142"/>
  <c r="U128" i="142"/>
  <c r="U127" i="142"/>
  <c r="U126" i="142"/>
  <c r="U125" i="142"/>
  <c r="U124" i="142"/>
  <c r="U123" i="142"/>
  <c r="U121" i="142"/>
  <c r="U120" i="142"/>
  <c r="U119" i="142"/>
  <c r="U118" i="142"/>
  <c r="U117" i="142"/>
  <c r="U116" i="142"/>
  <c r="U115" i="142"/>
  <c r="U114" i="142"/>
  <c r="U113" i="142"/>
  <c r="U112" i="142"/>
  <c r="U122" i="142"/>
  <c r="T131" i="142"/>
  <c r="T130" i="142"/>
  <c r="T129" i="142"/>
  <c r="T128" i="142"/>
  <c r="T127" i="142"/>
  <c r="T126" i="142"/>
  <c r="T125" i="142"/>
  <c r="T124" i="142"/>
  <c r="T123" i="142"/>
  <c r="T122" i="142"/>
  <c r="T121" i="142"/>
  <c r="T120" i="142"/>
  <c r="T119" i="142"/>
  <c r="T118" i="142"/>
  <c r="T117" i="142"/>
  <c r="T116" i="142"/>
  <c r="T115" i="142"/>
  <c r="T114" i="142"/>
  <c r="T113" i="142"/>
  <c r="T112" i="142"/>
  <c r="T111" i="142"/>
  <c r="T110" i="142"/>
  <c r="T109" i="142"/>
  <c r="T108" i="142"/>
  <c r="T107" i="142"/>
  <c r="T106" i="142"/>
  <c r="T105" i="142"/>
  <c r="T104" i="142"/>
  <c r="T103" i="142"/>
  <c r="T102" i="142"/>
  <c r="T101" i="142"/>
  <c r="T100" i="142"/>
  <c r="T99" i="142"/>
  <c r="T98" i="142"/>
  <c r="T97" i="142"/>
  <c r="T96" i="142"/>
  <c r="T95" i="142"/>
  <c r="T94" i="142"/>
  <c r="T93" i="142"/>
  <c r="T92" i="142"/>
  <c r="T91" i="142"/>
  <c r="T90" i="142"/>
  <c r="T89" i="142"/>
  <c r="T88" i="142"/>
  <c r="T87" i="142"/>
  <c r="T86" i="142"/>
  <c r="T85" i="142"/>
  <c r="T84" i="142"/>
  <c r="T83" i="142"/>
  <c r="T82" i="142"/>
  <c r="T81" i="142"/>
  <c r="T80" i="142"/>
  <c r="T79" i="142"/>
  <c r="T78" i="142"/>
  <c r="T77" i="142"/>
  <c r="T76" i="142"/>
  <c r="T75" i="142"/>
  <c r="T74" i="142"/>
  <c r="T73" i="142"/>
  <c r="T72" i="142"/>
  <c r="T71" i="142"/>
  <c r="T70" i="142"/>
  <c r="T69" i="142"/>
  <c r="T68" i="142"/>
  <c r="T67" i="142"/>
  <c r="T66" i="142"/>
  <c r="T65" i="142"/>
  <c r="T64" i="142"/>
  <c r="T63" i="142"/>
  <c r="T62" i="142"/>
  <c r="T61" i="142"/>
  <c r="T60" i="142"/>
  <c r="T59" i="142"/>
  <c r="T58" i="142"/>
  <c r="T57" i="142"/>
  <c r="T56" i="142"/>
  <c r="T55" i="142"/>
  <c r="T54" i="142"/>
  <c r="T53" i="142"/>
  <c r="T52" i="142"/>
  <c r="T51" i="142"/>
  <c r="T50" i="142"/>
  <c r="T49" i="142"/>
  <c r="T48" i="142"/>
  <c r="T47" i="142"/>
  <c r="T46" i="142"/>
  <c r="T45" i="142"/>
  <c r="T44" i="142"/>
  <c r="T43" i="142"/>
  <c r="T42" i="142"/>
  <c r="T41" i="142"/>
  <c r="T40" i="142"/>
  <c r="T39" i="142"/>
  <c r="T38" i="142"/>
  <c r="T37" i="142"/>
  <c r="T36" i="142"/>
  <c r="T35" i="142"/>
  <c r="T34" i="142"/>
  <c r="T33" i="142"/>
  <c r="T32" i="142"/>
  <c r="T31" i="142"/>
  <c r="T30" i="142"/>
  <c r="T29" i="142"/>
  <c r="T28" i="142"/>
  <c r="T27" i="142"/>
  <c r="T26" i="142"/>
  <c r="T25" i="142"/>
  <c r="T24" i="142"/>
  <c r="T23" i="142"/>
  <c r="T22" i="142"/>
  <c r="T21" i="142"/>
  <c r="T20" i="142"/>
  <c r="T19" i="142"/>
  <c r="T18" i="142"/>
  <c r="T17" i="142"/>
  <c r="T16" i="142"/>
  <c r="T15" i="142"/>
  <c r="T14" i="142"/>
  <c r="T13" i="142"/>
  <c r="T12" i="142"/>
  <c r="T11" i="142"/>
  <c r="T10" i="142"/>
  <c r="T9" i="142"/>
  <c r="T8" i="142"/>
  <c r="T7" i="142"/>
  <c r="T6" i="142"/>
  <c r="AA17" i="148" l="1"/>
  <c r="AB17" i="148" s="1"/>
  <c r="AD17" i="148"/>
  <c r="AE17" i="148" s="1"/>
  <c r="AC17" i="148"/>
  <c r="AA122" i="148"/>
  <c r="AB122" i="148" s="1"/>
  <c r="AD122" i="148"/>
  <c r="AE122" i="148" s="1"/>
  <c r="AC122" i="148"/>
  <c r="AA117" i="148"/>
  <c r="AB117" i="148" s="1"/>
  <c r="AC117" i="148"/>
  <c r="AD117" i="148"/>
  <c r="AE117" i="148" s="1"/>
  <c r="AA67" i="148"/>
  <c r="AB67" i="148" s="1"/>
  <c r="AC67" i="148"/>
  <c r="AD67" i="148"/>
  <c r="AE67" i="148" s="1"/>
  <c r="AD11" i="148"/>
  <c r="AE11" i="148" s="1"/>
  <c r="AC11" i="148"/>
  <c r="AA11" i="148"/>
  <c r="AB11" i="148" s="1"/>
  <c r="AA87" i="148"/>
  <c r="AB87" i="148" s="1"/>
  <c r="AD87" i="148"/>
  <c r="AE87" i="148" s="1"/>
  <c r="AC87" i="148"/>
  <c r="AA57" i="148"/>
  <c r="AB57" i="148" s="1"/>
  <c r="AD57" i="148"/>
  <c r="AE57" i="148" s="1"/>
  <c r="AC57" i="148"/>
  <c r="AA91" i="148"/>
  <c r="AB91" i="148" s="1"/>
  <c r="AC91" i="148"/>
  <c r="AD91" i="148"/>
  <c r="AE91" i="148" s="1"/>
  <c r="AA46" i="148"/>
  <c r="AB46" i="148" s="1"/>
  <c r="AC46" i="148"/>
  <c r="AD46" i="148"/>
  <c r="AE46" i="148" s="1"/>
  <c r="AA51" i="148"/>
  <c r="AB51" i="148" s="1"/>
  <c r="AC51" i="148"/>
  <c r="AD51" i="148"/>
  <c r="AE51" i="148" s="1"/>
  <c r="AD27" i="148"/>
  <c r="AE27" i="148" s="1"/>
  <c r="AC27" i="148"/>
  <c r="AA27" i="148"/>
  <c r="AB27" i="148" s="1"/>
  <c r="AA86" i="148"/>
  <c r="AB86" i="148" s="1"/>
  <c r="AC86" i="148"/>
  <c r="AD86" i="148"/>
  <c r="AE86" i="148" s="1"/>
  <c r="AA92" i="148"/>
  <c r="AB92" i="148" s="1"/>
  <c r="AC92" i="148"/>
  <c r="AD92" i="148"/>
  <c r="AE92" i="148" s="1"/>
  <c r="AA16" i="148"/>
  <c r="AB16" i="148" s="1"/>
  <c r="AD16" i="148"/>
  <c r="AE16" i="148" s="1"/>
  <c r="AC16" i="148"/>
  <c r="AA121" i="148"/>
  <c r="AB121" i="148" s="1"/>
  <c r="AC121" i="148"/>
  <c r="AD121" i="148"/>
  <c r="AE121" i="148" s="1"/>
  <c r="AA111" i="148"/>
  <c r="AB111" i="148" s="1"/>
  <c r="AC111" i="148"/>
  <c r="AD111" i="148"/>
  <c r="AE111" i="148" s="1"/>
  <c r="AA37" i="148"/>
  <c r="AB37" i="148" s="1"/>
  <c r="AC37" i="148"/>
  <c r="AD37" i="148"/>
  <c r="AE37" i="148" s="1"/>
  <c r="AA21" i="148"/>
  <c r="AB21" i="148" s="1"/>
  <c r="AD21" i="148"/>
  <c r="AE21" i="148" s="1"/>
  <c r="AC21" i="148"/>
  <c r="AA82" i="148"/>
  <c r="AB82" i="148" s="1"/>
  <c r="AD82" i="148"/>
  <c r="AE82" i="148" s="1"/>
  <c r="AC82" i="148"/>
  <c r="AA116" i="148"/>
  <c r="AB116" i="148" s="1"/>
  <c r="AC116" i="148"/>
  <c r="AD116" i="148"/>
  <c r="AE116" i="148" s="1"/>
  <c r="AA71" i="148"/>
  <c r="AB71" i="148" s="1"/>
  <c r="AC71" i="148"/>
  <c r="AD71" i="148"/>
  <c r="AE71" i="148" s="1"/>
  <c r="AA76" i="148"/>
  <c r="AB76" i="148" s="1"/>
  <c r="AC76" i="148"/>
  <c r="AD76" i="148"/>
  <c r="AE76" i="148" s="1"/>
  <c r="AA36" i="148"/>
  <c r="AB36" i="148" s="1"/>
  <c r="AC36" i="148"/>
  <c r="AD36" i="148"/>
  <c r="AE36" i="148" s="1"/>
  <c r="AA66" i="148"/>
  <c r="AB66" i="148" s="1"/>
  <c r="AC66" i="148"/>
  <c r="AD66" i="148"/>
  <c r="AE66" i="148" s="1"/>
  <c r="AA32" i="148"/>
  <c r="AB32" i="148" s="1"/>
  <c r="AC32" i="148"/>
  <c r="AD32" i="148"/>
  <c r="AE32" i="148" s="1"/>
  <c r="AA96" i="148"/>
  <c r="AB96" i="148" s="1"/>
  <c r="AC96" i="148"/>
  <c r="AD96" i="148"/>
  <c r="AE96" i="148" s="1"/>
  <c r="AD22" i="148"/>
  <c r="AE22" i="148" s="1"/>
  <c r="AA22" i="148"/>
  <c r="AB22" i="148" s="1"/>
  <c r="AC22" i="148"/>
  <c r="AA41" i="148"/>
  <c r="AB41" i="148" s="1"/>
  <c r="AC41" i="148"/>
  <c r="AD41" i="148"/>
  <c r="AE41" i="148" s="1"/>
  <c r="AA97" i="148"/>
  <c r="AB97" i="148" s="1"/>
  <c r="AD97" i="148"/>
  <c r="AE97" i="148" s="1"/>
  <c r="AC97" i="148"/>
  <c r="AA107" i="148"/>
  <c r="AB107" i="148" s="1"/>
  <c r="AD107" i="148"/>
  <c r="AE107" i="148" s="1"/>
  <c r="AC107" i="148"/>
  <c r="AD7" i="148"/>
  <c r="AE7" i="148" s="1"/>
  <c r="AA7" i="148"/>
  <c r="AB7" i="148" s="1"/>
  <c r="AC7" i="148"/>
  <c r="AC6" i="148"/>
  <c r="AD6" i="148"/>
  <c r="AE6" i="148" s="1"/>
  <c r="AA6" i="148"/>
  <c r="AB6" i="148" s="1"/>
  <c r="AA61" i="148"/>
  <c r="AB61" i="148" s="1"/>
  <c r="AC61" i="148"/>
  <c r="AD61" i="148"/>
  <c r="AE61" i="148" s="1"/>
  <c r="AA62" i="148"/>
  <c r="AB62" i="148" s="1"/>
  <c r="AD62" i="148"/>
  <c r="AE62" i="148" s="1"/>
  <c r="AC62" i="148"/>
  <c r="AA131" i="148"/>
  <c r="AB131" i="148" s="1"/>
  <c r="AC131" i="148"/>
  <c r="AD131" i="148"/>
  <c r="AE131" i="148" s="1"/>
  <c r="AA112" i="148"/>
  <c r="AB112" i="148" s="1"/>
  <c r="AD112" i="148"/>
  <c r="AE112" i="148" s="1"/>
  <c r="AC112" i="148"/>
  <c r="AA101" i="148"/>
  <c r="AB101" i="148" s="1"/>
  <c r="AC101" i="148"/>
  <c r="AD101" i="148"/>
  <c r="AE101" i="148" s="1"/>
  <c r="Z55" i="147"/>
  <c r="Z54" i="147"/>
  <c r="AD51" i="147"/>
  <c r="AE51" i="147" s="1"/>
  <c r="AC51" i="147"/>
  <c r="Z128" i="147"/>
  <c r="Z53" i="147"/>
  <c r="AC38" i="147"/>
  <c r="AC18" i="147"/>
  <c r="AD18" i="147"/>
  <c r="AE18" i="147" s="1"/>
  <c r="AA128" i="147"/>
  <c r="AB128" i="147" s="1"/>
  <c r="AC128" i="147"/>
  <c r="AD128" i="147"/>
  <c r="AE128" i="147" s="1"/>
  <c r="Z127" i="147"/>
  <c r="Z126" i="147"/>
  <c r="Z125" i="147"/>
  <c r="AC117" i="147"/>
  <c r="AD117" i="147"/>
  <c r="AE117" i="147" s="1"/>
  <c r="Z116" i="147"/>
  <c r="Z113" i="147"/>
  <c r="AA109" i="147"/>
  <c r="AB109" i="147" s="1"/>
  <c r="AD109" i="147"/>
  <c r="AE109" i="147" s="1"/>
  <c r="AC109" i="147"/>
  <c r="AA108" i="147"/>
  <c r="AB108" i="147" s="1"/>
  <c r="AD108" i="147"/>
  <c r="AE108" i="147" s="1"/>
  <c r="AC108" i="147"/>
  <c r="AC105" i="147"/>
  <c r="AD105" i="147"/>
  <c r="AE105" i="147" s="1"/>
  <c r="Z104" i="147"/>
  <c r="Z103" i="147"/>
  <c r="Z102" i="147"/>
  <c r="AA100" i="147"/>
  <c r="AB100" i="147" s="1"/>
  <c r="AD100" i="147"/>
  <c r="AE100" i="147" s="1"/>
  <c r="AC100" i="147"/>
  <c r="AD99" i="147"/>
  <c r="AE99" i="147" s="1"/>
  <c r="AC99" i="147"/>
  <c r="AA98" i="147"/>
  <c r="AB98" i="147" s="1"/>
  <c r="AD98" i="147"/>
  <c r="AE98" i="147" s="1"/>
  <c r="AC98" i="147"/>
  <c r="Z93" i="147"/>
  <c r="Z92" i="147"/>
  <c r="AC87" i="147"/>
  <c r="AD87" i="147"/>
  <c r="AE87" i="147" s="1"/>
  <c r="Z86" i="147"/>
  <c r="Z85" i="147"/>
  <c r="Z84" i="147"/>
  <c r="AA81" i="147"/>
  <c r="AB81" i="147" s="1"/>
  <c r="AD81" i="147"/>
  <c r="AE81" i="147" s="1"/>
  <c r="AC81" i="147"/>
  <c r="AA80" i="147"/>
  <c r="AB80" i="147" s="1"/>
  <c r="AC80" i="147"/>
  <c r="AD80" i="147"/>
  <c r="AE80" i="147" s="1"/>
  <c r="AA79" i="147"/>
  <c r="AB79" i="147" s="1"/>
  <c r="AD79" i="147"/>
  <c r="AE79" i="147" s="1"/>
  <c r="AC79" i="147"/>
  <c r="AC78" i="147"/>
  <c r="AD78" i="147"/>
  <c r="AE78" i="147" s="1"/>
  <c r="Z76" i="147"/>
  <c r="Z75" i="147"/>
  <c r="Z74" i="147"/>
  <c r="Z73" i="147"/>
  <c r="AD72" i="147"/>
  <c r="AE72" i="147" s="1"/>
  <c r="AC72" i="147"/>
  <c r="AA71" i="147"/>
  <c r="AB71" i="147" s="1"/>
  <c r="AC71" i="147"/>
  <c r="AC70" i="147"/>
  <c r="AD70" i="147"/>
  <c r="AE70" i="147" s="1"/>
  <c r="AD69" i="147"/>
  <c r="AE69" i="147" s="1"/>
  <c r="AA68" i="147"/>
  <c r="AB68" i="147" s="1"/>
  <c r="AD68" i="147"/>
  <c r="AE68" i="147" s="1"/>
  <c r="AC68" i="147"/>
  <c r="Z67" i="147"/>
  <c r="Z66" i="147"/>
  <c r="Z65" i="147"/>
  <c r="AC64" i="147"/>
  <c r="AD64" i="147"/>
  <c r="AE64" i="147" s="1"/>
  <c r="Z63" i="147"/>
  <c r="AA59" i="147"/>
  <c r="AB59" i="147" s="1"/>
  <c r="AC59" i="147"/>
  <c r="AD59" i="147"/>
  <c r="AE59" i="147" s="1"/>
  <c r="Z57" i="147"/>
  <c r="Z56" i="147"/>
  <c r="AC48" i="147"/>
  <c r="AD48" i="147"/>
  <c r="AE48" i="147" s="1"/>
  <c r="AC47" i="147"/>
  <c r="AD47" i="147"/>
  <c r="AE47" i="147" s="1"/>
  <c r="Z46" i="147"/>
  <c r="Z45" i="147"/>
  <c r="Z44" i="147"/>
  <c r="Z43" i="147"/>
  <c r="Z42" i="147"/>
  <c r="AA39" i="147"/>
  <c r="AB39" i="147" s="1"/>
  <c r="AD39" i="147"/>
  <c r="AE39" i="147" s="1"/>
  <c r="AC39" i="147"/>
  <c r="AD38" i="147"/>
  <c r="AE38" i="147" s="1"/>
  <c r="Z37" i="147"/>
  <c r="AC36" i="147"/>
  <c r="AD36" i="147"/>
  <c r="AE36" i="147" s="1"/>
  <c r="Z35" i="147"/>
  <c r="Z34" i="147"/>
  <c r="AA31" i="147"/>
  <c r="AB31" i="147" s="1"/>
  <c r="AD31" i="147"/>
  <c r="AE31" i="147" s="1"/>
  <c r="AC31" i="147"/>
  <c r="AA29" i="147"/>
  <c r="AB29" i="147" s="1"/>
  <c r="AC29" i="147"/>
  <c r="AD29" i="147"/>
  <c r="AE29" i="147" s="1"/>
  <c r="AC28" i="147"/>
  <c r="AD28" i="147"/>
  <c r="AE28" i="147" s="1"/>
  <c r="Z27" i="147"/>
  <c r="AD26" i="147"/>
  <c r="AE26" i="147" s="1"/>
  <c r="AC26" i="147"/>
  <c r="AC23" i="147"/>
  <c r="AA19" i="147"/>
  <c r="AB19" i="147" s="1"/>
  <c r="AD19" i="147"/>
  <c r="AE19" i="147" s="1"/>
  <c r="AC19" i="147"/>
  <c r="Z24" i="147"/>
  <c r="AC10" i="147"/>
  <c r="AD10" i="147"/>
  <c r="AE10" i="147" s="1"/>
  <c r="AA8" i="147"/>
  <c r="AB8" i="147" s="1"/>
  <c r="AC8" i="147"/>
  <c r="AD8" i="147"/>
  <c r="AE8" i="147" s="1"/>
  <c r="AA55" i="147" l="1"/>
  <c r="AB55" i="147" s="1"/>
  <c r="AD55" i="147"/>
  <c r="AE55" i="147" s="1"/>
  <c r="AC55" i="147"/>
  <c r="AA54" i="147"/>
  <c r="AB54" i="147" s="1"/>
  <c r="AD54" i="147"/>
  <c r="AE54" i="147" s="1"/>
  <c r="AC54" i="147"/>
  <c r="AA53" i="147"/>
  <c r="AB53" i="147" s="1"/>
  <c r="AD53" i="147"/>
  <c r="AE53" i="147" s="1"/>
  <c r="AC53" i="147"/>
  <c r="AA127" i="147"/>
  <c r="AB127" i="147" s="1"/>
  <c r="AD127" i="147"/>
  <c r="AE127" i="147" s="1"/>
  <c r="AC127" i="147"/>
  <c r="AA126" i="147"/>
  <c r="AB126" i="147" s="1"/>
  <c r="AD126" i="147"/>
  <c r="AE126" i="147" s="1"/>
  <c r="AC126" i="147"/>
  <c r="AA125" i="147"/>
  <c r="AB125" i="147" s="1"/>
  <c r="AC125" i="147"/>
  <c r="AD125" i="147"/>
  <c r="AE125" i="147" s="1"/>
  <c r="AA116" i="147"/>
  <c r="AB116" i="147" s="1"/>
  <c r="AC116" i="147"/>
  <c r="AD116" i="147"/>
  <c r="AE116" i="147" s="1"/>
  <c r="AA113" i="147"/>
  <c r="AB113" i="147" s="1"/>
  <c r="AD113" i="147"/>
  <c r="AE113" i="147" s="1"/>
  <c r="AC113" i="147"/>
  <c r="AA104" i="147"/>
  <c r="AB104" i="147" s="1"/>
  <c r="AC104" i="147"/>
  <c r="AD104" i="147"/>
  <c r="AE104" i="147" s="1"/>
  <c r="AA103" i="147"/>
  <c r="AB103" i="147" s="1"/>
  <c r="AC103" i="147"/>
  <c r="AD103" i="147"/>
  <c r="AE103" i="147" s="1"/>
  <c r="AA102" i="147"/>
  <c r="AB102" i="147" s="1"/>
  <c r="AC102" i="147"/>
  <c r="AD102" i="147"/>
  <c r="AE102" i="147" s="1"/>
  <c r="AA93" i="147"/>
  <c r="AB93" i="147" s="1"/>
  <c r="AD93" i="147"/>
  <c r="AE93" i="147" s="1"/>
  <c r="AC93" i="147"/>
  <c r="AA92" i="147"/>
  <c r="AB92" i="147" s="1"/>
  <c r="AD92" i="147"/>
  <c r="AE92" i="147" s="1"/>
  <c r="AC92" i="147"/>
  <c r="AA86" i="147"/>
  <c r="AB86" i="147" s="1"/>
  <c r="AD86" i="147"/>
  <c r="AE86" i="147" s="1"/>
  <c r="AC86" i="147"/>
  <c r="AA85" i="147"/>
  <c r="AB85" i="147" s="1"/>
  <c r="AD85" i="147"/>
  <c r="AE85" i="147" s="1"/>
  <c r="AC85" i="147"/>
  <c r="AA84" i="147"/>
  <c r="AB84" i="147" s="1"/>
  <c r="AD84" i="147"/>
  <c r="AE84" i="147" s="1"/>
  <c r="AC84" i="147"/>
  <c r="AA76" i="147"/>
  <c r="AB76" i="147" s="1"/>
  <c r="AC76" i="147"/>
  <c r="AD76" i="147"/>
  <c r="AE76" i="147" s="1"/>
  <c r="AA75" i="147"/>
  <c r="AB75" i="147" s="1"/>
  <c r="AD75" i="147"/>
  <c r="AE75" i="147" s="1"/>
  <c r="AC75" i="147"/>
  <c r="AA74" i="147"/>
  <c r="AB74" i="147" s="1"/>
  <c r="AC74" i="147"/>
  <c r="AD74" i="147"/>
  <c r="AE74" i="147" s="1"/>
  <c r="AA73" i="147"/>
  <c r="AB73" i="147" s="1"/>
  <c r="AD73" i="147"/>
  <c r="AE73" i="147" s="1"/>
  <c r="AC73" i="147"/>
  <c r="AA67" i="147"/>
  <c r="AB67" i="147" s="1"/>
  <c r="AD67" i="147"/>
  <c r="AE67" i="147" s="1"/>
  <c r="AC67" i="147"/>
  <c r="AA66" i="147"/>
  <c r="AB66" i="147" s="1"/>
  <c r="AC66" i="147"/>
  <c r="AD66" i="147"/>
  <c r="AE66" i="147" s="1"/>
  <c r="AA65" i="147"/>
  <c r="AB65" i="147" s="1"/>
  <c r="AD65" i="147"/>
  <c r="AE65" i="147" s="1"/>
  <c r="AC65" i="147"/>
  <c r="AA63" i="147"/>
  <c r="AB63" i="147" s="1"/>
  <c r="AD63" i="147"/>
  <c r="AE63" i="147" s="1"/>
  <c r="AC63" i="147"/>
  <c r="AA57" i="147"/>
  <c r="AB57" i="147" s="1"/>
  <c r="AD57" i="147"/>
  <c r="AE57" i="147" s="1"/>
  <c r="AC57" i="147"/>
  <c r="AA56" i="147"/>
  <c r="AB56" i="147" s="1"/>
  <c r="AD56" i="147"/>
  <c r="AE56" i="147" s="1"/>
  <c r="AC56" i="147"/>
  <c r="AA46" i="147"/>
  <c r="AB46" i="147" s="1"/>
  <c r="AC46" i="147"/>
  <c r="AD46" i="147"/>
  <c r="AE46" i="147" s="1"/>
  <c r="AA45" i="147"/>
  <c r="AB45" i="147" s="1"/>
  <c r="AD45" i="147"/>
  <c r="AE45" i="147" s="1"/>
  <c r="AC45" i="147"/>
  <c r="AA44" i="147"/>
  <c r="AB44" i="147" s="1"/>
  <c r="AD44" i="147"/>
  <c r="AE44" i="147" s="1"/>
  <c r="AC44" i="147"/>
  <c r="AA43" i="147"/>
  <c r="AB43" i="147" s="1"/>
  <c r="AD43" i="147"/>
  <c r="AE43" i="147" s="1"/>
  <c r="AC43" i="147"/>
  <c r="AA42" i="147"/>
  <c r="AB42" i="147" s="1"/>
  <c r="AD42" i="147"/>
  <c r="AE42" i="147" s="1"/>
  <c r="AC42" i="147"/>
  <c r="AA37" i="147"/>
  <c r="AB37" i="147" s="1"/>
  <c r="AD37" i="147"/>
  <c r="AE37" i="147" s="1"/>
  <c r="AC37" i="147"/>
  <c r="AA35" i="147"/>
  <c r="AB35" i="147" s="1"/>
  <c r="AD35" i="147"/>
  <c r="AE35" i="147" s="1"/>
  <c r="AC35" i="147"/>
  <c r="AA34" i="147"/>
  <c r="AB34" i="147" s="1"/>
  <c r="AD34" i="147"/>
  <c r="AE34" i="147" s="1"/>
  <c r="AC34" i="147"/>
  <c r="AA27" i="147"/>
  <c r="AB27" i="147" s="1"/>
  <c r="AD27" i="147"/>
  <c r="AE27" i="147" s="1"/>
  <c r="AC27" i="147"/>
  <c r="AA24" i="147"/>
  <c r="AB24" i="147" s="1"/>
  <c r="AD24" i="147"/>
  <c r="AE24" i="147" s="1"/>
  <c r="AC24" i="147"/>
  <c r="G145" i="142"/>
  <c r="G144" i="142"/>
  <c r="G143" i="142"/>
  <c r="G142" i="142"/>
  <c r="G141" i="142"/>
  <c r="G140" i="142"/>
  <c r="G139" i="14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David Bray</author>
  </authors>
  <commentList>
    <comment ref="B133" authorId="0" shapeId="0" xr:uid="{A8CEBCFF-DC98-F442-A719-44E42EA99E05}">
      <text>
        <r>
          <rPr>
            <b/>
            <sz val="10"/>
            <color rgb="FF000000"/>
            <rFont val="Tahoma"/>
            <family val="2"/>
          </rPr>
          <t>David Bray:</t>
        </r>
        <r>
          <rPr>
            <sz val="10"/>
            <color rgb="FF000000"/>
            <rFont val="Tahoma"/>
            <family val="2"/>
          </rPr>
          <t xml:space="preserve">
</t>
        </r>
        <r>
          <rPr>
            <sz val="10"/>
            <color rgb="FF000000"/>
            <rFont val="Tahoma"/>
            <family val="2"/>
          </rPr>
          <t xml:space="preserve">NOTA CONFUSA 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David Bray</author>
  </authors>
  <commentList>
    <comment ref="B133" authorId="0" shapeId="0" xr:uid="{27E28A60-B582-274F-8407-53E72D777213}">
      <text>
        <r>
          <rPr>
            <b/>
            <sz val="10"/>
            <color rgb="FF000000"/>
            <rFont val="Tahoma"/>
            <family val="2"/>
          </rPr>
          <t>David Bray:</t>
        </r>
        <r>
          <rPr>
            <sz val="10"/>
            <color rgb="FF000000"/>
            <rFont val="Tahoma"/>
            <family val="2"/>
          </rPr>
          <t xml:space="preserve">
</t>
        </r>
        <r>
          <rPr>
            <sz val="10"/>
            <color rgb="FF000000"/>
            <rFont val="Tahoma"/>
            <family val="2"/>
          </rPr>
          <t xml:space="preserve">NOTA CONFUSA 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David Bray</author>
  </authors>
  <commentList>
    <comment ref="B133" authorId="0" shapeId="0" xr:uid="{5AA7813D-43B6-1440-80A8-40D2891DC2A7}">
      <text>
        <r>
          <rPr>
            <b/>
            <sz val="10"/>
            <color rgb="FF000000"/>
            <rFont val="Tahoma"/>
            <family val="2"/>
          </rPr>
          <t>David Bray:</t>
        </r>
        <r>
          <rPr>
            <sz val="10"/>
            <color rgb="FF000000"/>
            <rFont val="Tahoma"/>
            <family val="2"/>
          </rPr>
          <t xml:space="preserve">
</t>
        </r>
        <r>
          <rPr>
            <sz val="10"/>
            <color rgb="FF000000"/>
            <rFont val="Tahoma"/>
            <family val="2"/>
          </rPr>
          <t xml:space="preserve">NOTA CONFUSA </t>
        </r>
      </text>
    </comment>
  </commentList>
</comments>
</file>

<file path=xl/sharedStrings.xml><?xml version="1.0" encoding="utf-8"?>
<sst xmlns="http://schemas.openxmlformats.org/spreadsheetml/2006/main" count="1311" uniqueCount="179">
  <si>
    <t>COTEL SAS</t>
  </si>
  <si>
    <t>POWERTECH COMPANY SAS</t>
  </si>
  <si>
    <t>ALL TECHNOLOGICAL SERVICES ATS SAS</t>
  </si>
  <si>
    <t>CM &amp; M SOLUCIONES ELECTROMECANICAS SAS</t>
  </si>
  <si>
    <t>ITEM</t>
  </si>
  <si>
    <t>DESCRIPCION</t>
  </si>
  <si>
    <t>UNIDAD</t>
  </si>
  <si>
    <t>Cant.</t>
  </si>
  <si>
    <t>MUESTRA</t>
  </si>
  <si>
    <t>VALOR PROMEDIO UNITARIO</t>
  </si>
  <si>
    <t>VALOR TOTAL</t>
  </si>
  <si>
    <t>DESVIACION ESTANDAR</t>
  </si>
  <si>
    <t>COEF VARIACION</t>
  </si>
  <si>
    <t>MARGEN DE CONFIABILIDAD</t>
  </si>
  <si>
    <t>NIVEL DE CONFIABILIDAD DE LOS DATOS</t>
  </si>
  <si>
    <t>Total todo costo</t>
  </si>
  <si>
    <r>
      <t xml:space="preserve">NOTA: </t>
    </r>
    <r>
      <rPr>
        <sz val="12"/>
        <rFont val="Calibri"/>
        <family val="2"/>
        <scheme val="minor"/>
      </rPr>
      <t>En caso que el valor unitario se encuentra en dólares, la tasa de cambio (TRM) a aplicar será la vigente al día en que se realiza la tabulación y el análisis de los datos estadísticos. Para determinar las variaciones anuales de los precios se debe aplicar el Índice de Precios al Consumidor (IPC). Se debe especificar si el bien o servicio sobre el que se realiza el análisis se encuentra gravado con el impuesto sobre las ventas (IVA) o por el contrario se encuentra exento de dicho gravamen.</t>
    </r>
    <r>
      <rPr>
        <b/>
        <sz val="12"/>
        <rFont val="Calibri"/>
        <family val="2"/>
        <scheme val="minor"/>
      </rPr>
      <t xml:space="preserve">
</t>
    </r>
  </si>
  <si>
    <t>IPC ACUMULADO ANUAL -DANE</t>
  </si>
  <si>
    <t xml:space="preserve">verificado datos abiertos no se evidencia de iguales condiciones para coger datos referencia </t>
  </si>
  <si>
    <t>ENERO_ 2026</t>
  </si>
  <si>
    <t>FEBREO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</si>
  <si>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</si>
  <si>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</si>
  <si>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</si>
  <si>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</si>
  <si>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</si>
  <si>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</si>
  <si>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</si>
  <si>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</si>
  <si>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https://www.dane.gov.co/index.php/estadisticas-por-tema/precios-y-costos/indice-de-precios-al-consumidor-ipc/ipc-historico#indice-de-precios-al-consumidor-ipc-2025</t>
  </si>
  <si>
    <t>MINIMO</t>
  </si>
  <si>
    <t>MEDIA GEOMETRICA</t>
  </si>
  <si>
    <t>MEDIANA</t>
  </si>
  <si>
    <t>MEDIDA RECOMENDADA PARA PRECIO TECHO</t>
  </si>
  <si>
    <t>PRECIO TECHO ADOPTADO</t>
  </si>
  <si>
    <t>TABULACIÓN  COTIZACIONES PARA EL ESTUDIO DE SECTOR Y DE MERCADO</t>
  </si>
  <si>
    <t xml:space="preserve">COTIZACIONES RECIBIDAS A TRAVES DE SECOPP II en el 2025
</t>
  </si>
  <si>
    <t>Cotización AQSERV 2026</t>
  </si>
  <si>
    <t>Humidificador</t>
  </si>
  <si>
    <t>Unidad</t>
  </si>
  <si>
    <t>1</t>
  </si>
  <si>
    <t xml:space="preserve">Tarjeta De Administración De Red </t>
  </si>
  <si>
    <t xml:space="preserve">Compresor De Velocidad Variable / Unidad Vfd  </t>
  </si>
  <si>
    <t xml:space="preserve">Bomba De Condensado </t>
  </si>
  <si>
    <t xml:space="preserve">Microprocesador </t>
  </si>
  <si>
    <t xml:space="preserve">Serpentines de recalentamiento </t>
  </si>
  <si>
    <t xml:space="preserve">Sensor de temperatura tipo Termistor </t>
  </si>
  <si>
    <t xml:space="preserve">Sensor de temperatura remoto </t>
  </si>
  <si>
    <t xml:space="preserve">Sensor de humedad interna </t>
  </si>
  <si>
    <t>Sensor de presión de succión</t>
  </si>
  <si>
    <t>Sensor de presión de descarga</t>
  </si>
  <si>
    <t>Interruptor de alta presión</t>
  </si>
  <si>
    <t>Ventilador unidad evaporadora</t>
  </si>
  <si>
    <t>Motor-ventilador unidad condensadora</t>
  </si>
  <si>
    <t>Serpentín Evaporador</t>
  </si>
  <si>
    <t>Interfaz de Pantalla</t>
  </si>
  <si>
    <t>Bandeja de drenaje del condensado</t>
  </si>
  <si>
    <t>Variador de Frecuencia</t>
  </si>
  <si>
    <t>Disyuntor Principal</t>
  </si>
  <si>
    <t>Panel Electrico</t>
  </si>
  <si>
    <t>Secador de filtro</t>
  </si>
  <si>
    <t>Mirilla de aceite</t>
  </si>
  <si>
    <t>Válvulas de cierre</t>
  </si>
  <si>
    <t>Filtros de aire</t>
  </si>
  <si>
    <t>Adaptador recto de 15mm a 1/2" macho</t>
  </si>
  <si>
    <t>Adaptador recto de 1/2" a 1/2" macho</t>
  </si>
  <si>
    <t>Reducción de 1/2" a 3/8" hembra</t>
  </si>
  <si>
    <t>Acople de conexión rápida  a manguera</t>
  </si>
  <si>
    <t>conector rotalock hembra recto 1 1/4" a 3/4"</t>
  </si>
  <si>
    <t>conector rotalock macho recto 1 1/4" a 3/4"</t>
  </si>
  <si>
    <t>Adapatador de Manguera de 7/8"</t>
  </si>
  <si>
    <t>abrazadera para adaptador de manguera doble agarre</t>
  </si>
  <si>
    <t>Condensadora</t>
  </si>
  <si>
    <t>Compresor</t>
  </si>
  <si>
    <t>Evaporador</t>
  </si>
  <si>
    <t>Condensador</t>
  </si>
  <si>
    <t>Válvula de detección</t>
  </si>
  <si>
    <t>Filtro del aire</t>
  </si>
  <si>
    <t>Rodamientos</t>
  </si>
  <si>
    <t>Global</t>
  </si>
  <si>
    <t>Ventilador</t>
  </si>
  <si>
    <t>Tuberías</t>
  </si>
  <si>
    <t>Presostatos</t>
  </si>
  <si>
    <t>Filtro secador</t>
  </si>
  <si>
    <t>Serpentín</t>
  </si>
  <si>
    <t>Fuelle</t>
  </si>
  <si>
    <t>Sensor de temperatura</t>
  </si>
  <si>
    <t>Eje del ventilador</t>
  </si>
  <si>
    <t>Termostato</t>
  </si>
  <si>
    <t>Panel</t>
  </si>
  <si>
    <t>Conector gas refrigerante</t>
  </si>
  <si>
    <t xml:space="preserve">Parrilla de flujo de aire horizontal </t>
  </si>
  <si>
    <t>Parrilla de flujo de aire vertical</t>
  </si>
  <si>
    <t xml:space="preserve">Cable de conexión </t>
  </si>
  <si>
    <t xml:space="preserve">metro </t>
  </si>
  <si>
    <t xml:space="preserve">Manguera de drenaje </t>
  </si>
  <si>
    <t>Panel frontal</t>
  </si>
  <si>
    <t>Receptor de señal infrarroja</t>
  </si>
  <si>
    <t>Tarjeta electrónica aire</t>
  </si>
  <si>
    <t>Valvula de expansión</t>
  </si>
  <si>
    <t>Actuador válvula de cierre manual 4" 110V</t>
  </si>
  <si>
    <t>Aislamiento en Yumbolon de 1/2" sin foil</t>
  </si>
  <si>
    <t>Bandeja para condensadora 1 TOR</t>
  </si>
  <si>
    <t>Base para condensadora 1tr en perfil angulo en hierro 1 1/2"</t>
  </si>
  <si>
    <t>Blower de aire Central 3TOR</t>
  </si>
  <si>
    <t xml:space="preserve">Bomba para Evaporadora </t>
  </si>
  <si>
    <t>Buje para Evaporador  aire acondicionado CIAC</t>
  </si>
  <si>
    <t xml:space="preserve">Capacitor de arranque 80-108 UF 370VAC </t>
  </si>
  <si>
    <t>Capacitor de marcha 1.5 UF 450 VAC</t>
  </si>
  <si>
    <t>Capacitor dual de 1,5-25 UF 370 VAC</t>
  </si>
  <si>
    <t>Contactor bifasico  20 Amp bobina 24volt</t>
  </si>
  <si>
    <t xml:space="preserve">Contactor trifasico 20 Amp bobina 24volt </t>
  </si>
  <si>
    <t>Display universal</t>
  </si>
  <si>
    <t>Filtro lavable lámina galvanizada de 12x16</t>
  </si>
  <si>
    <t xml:space="preserve">Filtro plástico para unidades manejadoras A.A  tipo minisplit </t>
  </si>
  <si>
    <t>Filtro secador 1/2 Roscar  DCL163 Hasta 7,5TR</t>
  </si>
  <si>
    <t>Filtro secador 1/4 Roscar  DCL163 Hasta 5TR</t>
  </si>
  <si>
    <t>Filtro secador 3/8" Roscar  grande</t>
  </si>
  <si>
    <t>Manómetro 0-100 psi 0-7 bar</t>
  </si>
  <si>
    <t xml:space="preserve">Motor para evaporador minisplit   </t>
  </si>
  <si>
    <t xml:space="preserve">Motor vent. Unidad Conden. minispilt  </t>
  </si>
  <si>
    <t>Rejilla de retorno con damper manual 12x16 con filtro</t>
  </si>
  <si>
    <t>Rejilla de suministro con damper manual 10x6</t>
  </si>
  <si>
    <t>Relay fan</t>
  </si>
  <si>
    <t>Relevo bobina 24 VCA 5 pines</t>
  </si>
  <si>
    <t>Relevo bobina 24 VCA 9 pines</t>
  </si>
  <si>
    <t>Rodamiento 608Z</t>
  </si>
  <si>
    <t>Rodamiento 6204</t>
  </si>
  <si>
    <t>Rollo de cinta Foam 2"</t>
  </si>
  <si>
    <t>Rollo de cinta Foil</t>
  </si>
  <si>
    <t>Rubatex 1 1/4"</t>
  </si>
  <si>
    <t>Rubatex 1/2"</t>
  </si>
  <si>
    <t>Rubatex 3/8"</t>
  </si>
  <si>
    <t>Rubatex 5/8"</t>
  </si>
  <si>
    <t>SEPARADOR DE ACEITE 1" INLET - 3/8" OUTLET</t>
  </si>
  <si>
    <t>Soldadura de plata harry 0%</t>
  </si>
  <si>
    <t>Súper arrancador 1-5 TR</t>
  </si>
  <si>
    <t>Swtch de flujo diferencial 35VDC 4"</t>
  </si>
  <si>
    <t>Tanque de expansión de 67gal a 125psi</t>
  </si>
  <si>
    <t>Tarjeta de control para aire acondicionado Inverter  YORK</t>
  </si>
  <si>
    <t xml:space="preserve">Tarjeta electronica LG </t>
  </si>
  <si>
    <t>Temporizador On – Delay 0 – 8 min.</t>
  </si>
  <si>
    <t>Termómetro  0-120°F</t>
  </si>
  <si>
    <t>Transductor de presión diferencial 0-30bar</t>
  </si>
  <si>
    <t>Transformador 110 / 24 VCA</t>
  </si>
  <si>
    <t>Transformador 220 / 24 VCA</t>
  </si>
  <si>
    <t>Transmisor de presión diferencial, salida de 4-20 mA, rango elegible de 1", 2", 5" columna de agua (250, 500, 1250 Pa), montaje en conducto, con pantalla LCD.</t>
  </si>
  <si>
    <t>Tubería cobre de 1/2" para línea de succión (incluye aislamiento térmico)</t>
  </si>
  <si>
    <t>KIT</t>
  </si>
  <si>
    <t>Tubería cobre de 1/4" para línea de succión (incluye aislamiento térmico)</t>
  </si>
  <si>
    <t>Tubería cobre de 5/16" para línea de liquido (incluye aislamiento térmico)</t>
  </si>
  <si>
    <t>Tubería cobre flexible 3/4" (incluye aislamiento térmico)</t>
  </si>
  <si>
    <t>Tubería cobre flexible 3/8" (incluye aislamiento térmico)</t>
  </si>
  <si>
    <t>Tubería cobre flexible 5/8" (incluye aislamiento térmico)</t>
  </si>
  <si>
    <t>Tubería cobre flexible 7/8" (incluye aislamiento térmico)</t>
  </si>
  <si>
    <t>Tubería PVC Presión 3/4" 200 PSI</t>
  </si>
  <si>
    <t>Tuerca Racor cobre de (1/4", 5/16", 5/8", 3/8",  1/2", 7/8" y 3/4")</t>
  </si>
  <si>
    <t>Union de cobre 1/2"</t>
  </si>
  <si>
    <t>Union de cobre 3/8"</t>
  </si>
  <si>
    <t>Union de cobre 5/8"</t>
  </si>
  <si>
    <t>Válvula de cierre de bola 650psig 1-1/8" soldable</t>
  </si>
  <si>
    <t>Válvula de cierre manual 4" para tuberia en acero</t>
  </si>
  <si>
    <t>Válvula de expansión eléctrica hasta 47,8TR 10V</t>
  </si>
  <si>
    <t>Válvula solenoide bobina solenoide 24V AC SOLDAR 5/8"</t>
  </si>
  <si>
    <t>Válvula triple servicio 4"</t>
  </si>
  <si>
    <t xml:space="preserve">Variador de frecuencia 15HP 3PH/220-480V 1765RPM </t>
  </si>
  <si>
    <t>Visor de liquido (tuberia de  1/2")</t>
  </si>
  <si>
    <t>Visor de liquido (tuberia de 3/8")</t>
  </si>
  <si>
    <t>Visor de liquido (tuberia de 5/8")</t>
  </si>
  <si>
    <t>INTEC PROYECTOS</t>
  </si>
  <si>
    <t>CRR SOLUCIONES INTEGRALES SAS</t>
  </si>
  <si>
    <t>DYM AIRES E INGENIRIA SAS</t>
  </si>
  <si>
    <t>IMPOCAMARAS BOGOTA</t>
  </si>
  <si>
    <t>MAINGECOL</t>
  </si>
  <si>
    <t>PROCOM PROYECTOS Y SOLUCIONES SAS</t>
  </si>
  <si>
    <t xml:space="preserve"> KAISEN GROUP SAS</t>
  </si>
  <si>
    <t>AIRECO SAS</t>
  </si>
  <si>
    <t>Servimacsmc</t>
  </si>
  <si>
    <t>VALOR UNITARIO
INCLUIDO IVA A 2026 IPC(5.1%)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</si>
</sst>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0">
    <numFmt numFmtId="42" formatCode="_-&quot;$&quot;\ * #,##0_-;\-&quot;$&quot;\ * #,##0_-;_-&quot;$&quot;\ * &quot;-&quot;_-;_-@_-"/>
    <numFmt numFmtId="43" formatCode="_-* #,##0.00_-;\-* #,##0.00_-;_-* &quot;-&quot;??_-;_-@_-"/>
    <numFmt numFmtId="164" formatCode="_-* #,##0.00\ &quot;€&quot;_-;\-* #,##0.00\ &quot;€&quot;_-;_-* &quot;-&quot;??\ &quot;€&quot;_-;_-@_-"/>
    <numFmt numFmtId="165" formatCode="_-&quot;$&quot;* #,##0.00_-;\-&quot;$&quot;* #,##0.00_-;_-&quot;$&quot;* &quot;-&quot;??_-;_-@_-"/>
    <numFmt numFmtId="166" formatCode="_(&quot;$&quot;* #,##0.00_);_(&quot;$&quot;* \(#,##0.00\);_(&quot;$&quot;* &quot;-&quot;??_);_(@_)"/>
    <numFmt numFmtId="167" formatCode="_(* #,##0.00_);_(* \(#,##0.00\);_(* &quot;-&quot;??_);_(@_)"/>
    <numFmt numFmtId="168" formatCode="_-* #,##0.00\ _€_-;\-* #,##0.00\ _€_-;_-* &quot;-&quot;??\ _€_-;_-@_-"/>
    <numFmt numFmtId="169" formatCode="_(&quot;$&quot;\ * #,##0.00_);_(&quot;$&quot;\ * \(#,##0.00\);_(&quot;$&quot;\ * &quot;-&quot;??_);_(@_)"/>
    <numFmt numFmtId="170" formatCode="&quot;$&quot;\ #,##0.00"/>
    <numFmt numFmtId="171" formatCode="_([$$-240A]\ * #,##0.00_);_([$$-240A]\ * \(#,##0.00\);_([$$-240A]\ * &quot;-&quot;??_);_(@_)"/>
    <numFmt numFmtId="172" formatCode="_ [$€-2]\ * #,##0.00_ ;_ [$€-2]\ * \-#,##0.00_ ;_ [$€-2]\ * &quot;-&quot;??_ "/>
    <numFmt numFmtId="173" formatCode="_ * #,##0.00_ ;_ * \-#,##0.00_ ;_ * &quot;-&quot;??_ ;_ @_ "/>
    <numFmt numFmtId="174" formatCode="_ * #,##0.00000_ ;_ * \-#,##0.00000_ ;_ * &quot;-&quot;??_ ;_ @_ "/>
    <numFmt numFmtId="175" formatCode="_ &quot;$&quot;\ * #,##0.00_ ;_ &quot;$&quot;\ * \-#,##0.00_ ;_ &quot;$&quot;\ * &quot;-&quot;??_ ;_ @_ "/>
    <numFmt numFmtId="176" formatCode="_(&quot;C$&quot;* #,##0.00_);_(&quot;C$&quot;* \(#,##0.00\);_(&quot;C$&quot;* &quot;-&quot;??_);_(@_)"/>
    <numFmt numFmtId="177" formatCode="&quot;$&quot;#,##0\ ;\(&quot;$&quot;#,##0\)"/>
    <numFmt numFmtId="178" formatCode="[$-C0A]d\-mmm\-yy;@"/>
    <numFmt numFmtId="179" formatCode="0.000"/>
    <numFmt numFmtId="180" formatCode="_(&quot;$&quot;\ * #,##0_);_(&quot;$&quot;\ * \(#,##0\);_(&quot;$&quot;\ * &quot;-&quot;??_);_(@_)"/>
    <numFmt numFmtId="181" formatCode="_ * #,##0.00_ ;_ * \-#,##0.00_ ;_ * \-??_ ;_ @_ "/>
    <numFmt numFmtId="182" formatCode="\$#,##0\ ;\(\$#,##0\)"/>
    <numFmt numFmtId="183" formatCode="_([$€]* #,##0.00_);_([$€]* \(#,##0.00\);_([$€]* &quot;-&quot;??_);_(@_)"/>
    <numFmt numFmtId="184" formatCode="_ * #,##0_ ;_ * \-#,##0_ ;_ * \-??_ ;_ @_ "/>
    <numFmt numFmtId="185" formatCode="#,##0.0"/>
    <numFmt numFmtId="186" formatCode="_-* #,##0.00\ _P_t_s_-;\-* #,##0.00\ _P_t_s_-;_-* &quot;-&quot;??\ _P_t_s_-;_-@_-"/>
    <numFmt numFmtId="187" formatCode="_ &quot;$&quot;\ * #,##0_ ;_ &quot;$&quot;\ * \-#,##0_ ;_ &quot;$&quot;\ * &quot;-&quot;_ ;_ @_ "/>
    <numFmt numFmtId="188" formatCode="_-* #,##0.00\ &quot;Pta&quot;_-;\-* #,##0.00\ &quot;Pta&quot;_-;_-* &quot;-&quot;??\ &quot;Pta&quot;_-;_-@_-"/>
    <numFmt numFmtId="189" formatCode="_-* #,##0.00\ &quot;Pts&quot;_-;\-* #,##0.00\ &quot;Pts&quot;_-;_-* &quot;-&quot;??\ &quot;Pts&quot;_-;_-@_-"/>
    <numFmt numFmtId="190" formatCode="_-* #,##0.00\ [$€]_-;\-* #,##0.00\ [$€]_-;_-* &quot;-&quot;??\ [$€]_-;_-@_-"/>
    <numFmt numFmtId="191" formatCode="_-[$$-240A]\ * #,##0.00_-;\-[$$-240A]\ * #,##0.00_-;_-[$$-240A]\ * &quot;-&quot;??_-;_-@_-"/>
  </numFmts>
  <fonts count="78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10"/>
      <name val="Calibri"/>
      <family val="2"/>
    </font>
    <font>
      <b/>
      <sz val="11"/>
      <color indexed="9"/>
      <name val="Calibri"/>
      <family val="2"/>
    </font>
    <font>
      <sz val="11"/>
      <color indexed="10"/>
      <name val="Calibri"/>
      <family val="2"/>
    </font>
    <font>
      <sz val="11"/>
      <color indexed="52"/>
      <name val="Calibri"/>
      <family val="2"/>
    </font>
    <font>
      <b/>
      <sz val="11"/>
      <color indexed="6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i/>
      <sz val="11"/>
      <color indexed="23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u/>
      <sz val="10"/>
      <color indexed="12"/>
      <name val="Arial"/>
      <family val="2"/>
    </font>
    <font>
      <sz val="10"/>
      <color indexed="24"/>
      <name val="Arial"/>
      <family val="2"/>
    </font>
    <font>
      <sz val="11"/>
      <color indexed="19"/>
      <name val="Calibri"/>
      <family val="2"/>
    </font>
    <font>
      <sz val="11"/>
      <color indexed="60"/>
      <name val="Calibri"/>
      <family val="2"/>
    </font>
    <font>
      <sz val="11"/>
      <color indexed="8"/>
      <name val="Helvetica Neue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5"/>
      <color indexed="62"/>
      <name val="Calibri"/>
      <family val="2"/>
    </font>
    <font>
      <b/>
      <sz val="18"/>
      <color indexed="62"/>
      <name val="Cambria"/>
      <family val="2"/>
    </font>
    <font>
      <b/>
      <sz val="13"/>
      <color indexed="62"/>
      <name val="Calibri"/>
      <family val="2"/>
    </font>
    <font>
      <b/>
      <sz val="11"/>
      <color indexed="8"/>
      <name val="Calibri"/>
      <family val="2"/>
    </font>
    <font>
      <u/>
      <sz val="11"/>
      <color theme="10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rgb="FF000000"/>
      <name val="Arial"/>
      <family val="2"/>
    </font>
    <font>
      <b/>
      <sz val="12"/>
      <color theme="1"/>
      <name val="Calibri"/>
      <family val="2"/>
      <scheme val="minor"/>
    </font>
    <font>
      <sz val="12"/>
      <name val="Arial"/>
      <family val="2"/>
    </font>
    <font>
      <sz val="12"/>
      <color theme="1"/>
      <name val="Arial"/>
      <family val="2"/>
    </font>
    <font>
      <b/>
      <sz val="12"/>
      <color rgb="FF000000"/>
      <name val="Calibri"/>
      <family val="2"/>
      <scheme val="minor"/>
    </font>
    <font>
      <sz val="8"/>
      <name val="Arial"/>
      <family val="2"/>
    </font>
    <font>
      <sz val="8"/>
      <name val="Garrison Light Sans"/>
    </font>
    <font>
      <b/>
      <sz val="10"/>
      <name val="Arial"/>
      <family val="2"/>
    </font>
    <font>
      <sz val="10"/>
      <name val="Helv"/>
      <charset val="204"/>
    </font>
    <font>
      <sz val="10"/>
      <name val="Arial Narrow"/>
      <family val="2"/>
    </font>
    <font>
      <sz val="10"/>
      <color indexed="8"/>
      <name val="MS Sans Serif"/>
      <family val="2"/>
    </font>
    <font>
      <sz val="10"/>
      <color indexed="8"/>
      <name val="Arial"/>
      <family val="2"/>
    </font>
    <font>
      <sz val="12"/>
      <name val="宋体"/>
      <charset val="134"/>
    </font>
    <font>
      <b/>
      <sz val="18"/>
      <color theme="3"/>
      <name val="Cambria"/>
      <family val="2"/>
      <scheme val="maj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u/>
      <sz val="11"/>
      <color theme="10"/>
      <name val="Calibri"/>
      <family val="2"/>
    </font>
    <font>
      <sz val="12"/>
      <color theme="1"/>
      <name val="Calibri"/>
      <family val="2"/>
      <scheme val="minor"/>
    </font>
    <font>
      <sz val="12"/>
      <color theme="1"/>
      <name val="Arial Narrow"/>
      <family val="2"/>
    </font>
    <font>
      <b/>
      <sz val="12"/>
      <name val="Calibri"/>
      <family val="2"/>
      <scheme val="minor"/>
    </font>
    <font>
      <sz val="12"/>
      <name val="Calibri"/>
      <family val="2"/>
      <scheme val="minor"/>
    </font>
    <font>
      <sz val="14"/>
      <color theme="1"/>
      <name val="Calibri"/>
      <family val="2"/>
      <scheme val="minor"/>
    </font>
    <font>
      <sz val="10"/>
      <color rgb="FF000000"/>
      <name val="Tahoma"/>
      <family val="2"/>
    </font>
    <font>
      <b/>
      <sz val="10"/>
      <color rgb="FF000000"/>
      <name val="Tahoma"/>
      <family val="2"/>
    </font>
    <font>
      <sz val="16"/>
      <name val="Arial"/>
      <family val="2"/>
    </font>
    <font>
      <sz val="10"/>
      <color theme="1"/>
      <name val="Verdana"/>
      <family val="2"/>
    </font>
    <font>
      <b/>
      <sz val="12"/>
      <color theme="1"/>
      <name val="Arial   "/>
    </font>
    <font>
      <b/>
      <sz val="12"/>
      <color theme="0"/>
      <name val="Calibri"/>
      <family val="2"/>
      <scheme val="minor"/>
    </font>
    <font>
      <b/>
      <sz val="12"/>
      <color theme="0" tint="-4.9989318521683403E-2"/>
      <name val="Calibri"/>
      <family val="2"/>
    </font>
    <font>
      <sz val="12"/>
      <color rgb="FF000000"/>
      <name val="Calibri"/>
      <family val="2"/>
      <scheme val="minor"/>
    </font>
    <font>
      <b/>
      <sz val="12"/>
      <color rgb="FF000000"/>
      <name val="Arial   "/>
    </font>
    <font>
      <b/>
      <sz val="12"/>
      <color theme="1"/>
      <name val="Arial"/>
      <family val="2"/>
    </font>
    <font>
      <sz val="14"/>
      <color theme="1"/>
      <name val="Cambria"/>
      <family val="2"/>
      <scheme val="major"/>
    </font>
    <font>
      <b/>
      <sz val="10"/>
      <color rgb="FF000000"/>
      <name val="Verdana"/>
      <family val="2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</fonts>
  <fills count="7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43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3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22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theme="3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2"/>
        <bgColor indexed="42"/>
      </patternFill>
    </fill>
    <fill>
      <patternFill patternType="solid">
        <fgColor indexed="27"/>
        <bgColor indexed="27"/>
      </patternFill>
    </fill>
    <fill>
      <patternFill patternType="solid">
        <fgColor indexed="47"/>
        <bgColor indexed="47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2F2F2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E7E6E6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10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23"/>
      </left>
      <right style="double">
        <color indexed="23"/>
      </right>
      <top/>
      <bottom/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538">
    <xf numFmtId="0" fontId="0" fillId="0" borderId="0"/>
    <xf numFmtId="167" fontId="3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0" fontId="6" fillId="0" borderId="0"/>
    <xf numFmtId="171" fontId="7" fillId="8" borderId="0" applyNumberFormat="0" applyBorder="0" applyAlignment="0" applyProtection="0"/>
    <xf numFmtId="171" fontId="7" fillId="8" borderId="0" applyNumberFormat="0" applyBorder="0" applyAlignment="0" applyProtection="0"/>
    <xf numFmtId="171" fontId="7" fillId="8" borderId="0" applyNumberFormat="0" applyBorder="0" applyAlignment="0" applyProtection="0"/>
    <xf numFmtId="171" fontId="7" fillId="8" borderId="0" applyNumberFormat="0" applyBorder="0" applyAlignment="0" applyProtection="0"/>
    <xf numFmtId="171" fontId="7" fillId="8" borderId="0" applyNumberFormat="0" applyBorder="0" applyAlignment="0" applyProtection="0"/>
    <xf numFmtId="171" fontId="7" fillId="8" borderId="0" applyNumberFormat="0" applyBorder="0" applyAlignment="0" applyProtection="0"/>
    <xf numFmtId="171" fontId="7" fillId="8" borderId="0" applyNumberFormat="0" applyBorder="0" applyAlignment="0" applyProtection="0"/>
    <xf numFmtId="171" fontId="7" fillId="8" borderId="0" applyNumberFormat="0" applyBorder="0" applyAlignment="0" applyProtection="0"/>
    <xf numFmtId="171" fontId="7" fillId="8" borderId="0" applyNumberFormat="0" applyBorder="0" applyAlignment="0" applyProtection="0"/>
    <xf numFmtId="171" fontId="7" fillId="8" borderId="0" applyNumberFormat="0" applyBorder="0" applyAlignment="0" applyProtection="0"/>
    <xf numFmtId="0" fontId="7" fillId="2" borderId="0" applyNumberFormat="0" applyBorder="0" applyAlignment="0" applyProtection="0"/>
    <xf numFmtId="171" fontId="7" fillId="8" borderId="0" applyNumberFormat="0" applyBorder="0" applyAlignment="0" applyProtection="0"/>
    <xf numFmtId="171" fontId="7" fillId="8" borderId="0" applyNumberFormat="0" applyBorder="0" applyAlignment="0" applyProtection="0"/>
    <xf numFmtId="171" fontId="7" fillId="8" borderId="0" applyNumberFormat="0" applyBorder="0" applyAlignment="0" applyProtection="0"/>
    <xf numFmtId="171" fontId="7" fillId="8" borderId="0" applyNumberFormat="0" applyBorder="0" applyAlignment="0" applyProtection="0"/>
    <xf numFmtId="171" fontId="7" fillId="8" borderId="0" applyNumberFormat="0" applyBorder="0" applyAlignment="0" applyProtection="0"/>
    <xf numFmtId="171" fontId="7" fillId="8" borderId="0" applyNumberFormat="0" applyBorder="0" applyAlignment="0" applyProtection="0"/>
    <xf numFmtId="171" fontId="7" fillId="8" borderId="0" applyNumberFormat="0" applyBorder="0" applyAlignment="0" applyProtection="0"/>
    <xf numFmtId="171" fontId="7" fillId="8" borderId="0" applyNumberFormat="0" applyBorder="0" applyAlignment="0" applyProtection="0"/>
    <xf numFmtId="171" fontId="7" fillId="8" borderId="0" applyNumberFormat="0" applyBorder="0" applyAlignment="0" applyProtection="0"/>
    <xf numFmtId="171" fontId="7" fillId="8" borderId="0" applyNumberFormat="0" applyBorder="0" applyAlignment="0" applyProtection="0"/>
    <xf numFmtId="171" fontId="7" fillId="8" borderId="0" applyNumberFormat="0" applyBorder="0" applyAlignment="0" applyProtection="0"/>
    <xf numFmtId="171" fontId="7" fillId="8" borderId="0" applyNumberFormat="0" applyBorder="0" applyAlignment="0" applyProtection="0"/>
    <xf numFmtId="171" fontId="7" fillId="8" borderId="0" applyNumberFormat="0" applyBorder="0" applyAlignment="0" applyProtection="0"/>
    <xf numFmtId="171" fontId="7" fillId="8" borderId="0" applyNumberFormat="0" applyBorder="0" applyAlignment="0" applyProtection="0"/>
    <xf numFmtId="171" fontId="7" fillId="8" borderId="0" applyNumberFormat="0" applyBorder="0" applyAlignment="0" applyProtection="0"/>
    <xf numFmtId="171" fontId="7" fillId="8" borderId="0" applyNumberFormat="0" applyBorder="0" applyAlignment="0" applyProtection="0"/>
    <xf numFmtId="171" fontId="7" fillId="8" borderId="0" applyNumberFormat="0" applyBorder="0" applyAlignment="0" applyProtection="0"/>
    <xf numFmtId="171" fontId="7" fillId="8" borderId="0" applyNumberFormat="0" applyBorder="0" applyAlignment="0" applyProtection="0"/>
    <xf numFmtId="171" fontId="7" fillId="8" borderId="0" applyNumberFormat="0" applyBorder="0" applyAlignment="0" applyProtection="0"/>
    <xf numFmtId="171" fontId="7" fillId="8" borderId="0" applyNumberFormat="0" applyBorder="0" applyAlignment="0" applyProtection="0"/>
    <xf numFmtId="171" fontId="7" fillId="9" borderId="0" applyNumberFormat="0" applyBorder="0" applyAlignment="0" applyProtection="0"/>
    <xf numFmtId="171" fontId="7" fillId="9" borderId="0" applyNumberFormat="0" applyBorder="0" applyAlignment="0" applyProtection="0"/>
    <xf numFmtId="171" fontId="7" fillId="9" borderId="0" applyNumberFormat="0" applyBorder="0" applyAlignment="0" applyProtection="0"/>
    <xf numFmtId="171" fontId="7" fillId="9" borderId="0" applyNumberFormat="0" applyBorder="0" applyAlignment="0" applyProtection="0"/>
    <xf numFmtId="171" fontId="7" fillId="9" borderId="0" applyNumberFormat="0" applyBorder="0" applyAlignment="0" applyProtection="0"/>
    <xf numFmtId="171" fontId="7" fillId="9" borderId="0" applyNumberFormat="0" applyBorder="0" applyAlignment="0" applyProtection="0"/>
    <xf numFmtId="171" fontId="7" fillId="9" borderId="0" applyNumberFormat="0" applyBorder="0" applyAlignment="0" applyProtection="0"/>
    <xf numFmtId="171" fontId="7" fillId="9" borderId="0" applyNumberFormat="0" applyBorder="0" applyAlignment="0" applyProtection="0"/>
    <xf numFmtId="171" fontId="7" fillId="9" borderId="0" applyNumberFormat="0" applyBorder="0" applyAlignment="0" applyProtection="0"/>
    <xf numFmtId="171" fontId="7" fillId="9" borderId="0" applyNumberFormat="0" applyBorder="0" applyAlignment="0" applyProtection="0"/>
    <xf numFmtId="0" fontId="7" fillId="3" borderId="0" applyNumberFormat="0" applyBorder="0" applyAlignment="0" applyProtection="0"/>
    <xf numFmtId="171" fontId="7" fillId="9" borderId="0" applyNumberFormat="0" applyBorder="0" applyAlignment="0" applyProtection="0"/>
    <xf numFmtId="171" fontId="7" fillId="9" borderId="0" applyNumberFormat="0" applyBorder="0" applyAlignment="0" applyProtection="0"/>
    <xf numFmtId="171" fontId="7" fillId="9" borderId="0" applyNumberFormat="0" applyBorder="0" applyAlignment="0" applyProtection="0"/>
    <xf numFmtId="171" fontId="7" fillId="9" borderId="0" applyNumberFormat="0" applyBorder="0" applyAlignment="0" applyProtection="0"/>
    <xf numFmtId="171" fontId="7" fillId="9" borderId="0" applyNumberFormat="0" applyBorder="0" applyAlignment="0" applyProtection="0"/>
    <xf numFmtId="171" fontId="7" fillId="9" borderId="0" applyNumberFormat="0" applyBorder="0" applyAlignment="0" applyProtection="0"/>
    <xf numFmtId="171" fontId="7" fillId="9" borderId="0" applyNumberFormat="0" applyBorder="0" applyAlignment="0" applyProtection="0"/>
    <xf numFmtId="171" fontId="7" fillId="9" borderId="0" applyNumberFormat="0" applyBorder="0" applyAlignment="0" applyProtection="0"/>
    <xf numFmtId="171" fontId="7" fillId="9" borderId="0" applyNumberFormat="0" applyBorder="0" applyAlignment="0" applyProtection="0"/>
    <xf numFmtId="171" fontId="7" fillId="9" borderId="0" applyNumberFormat="0" applyBorder="0" applyAlignment="0" applyProtection="0"/>
    <xf numFmtId="171" fontId="7" fillId="9" borderId="0" applyNumberFormat="0" applyBorder="0" applyAlignment="0" applyProtection="0"/>
    <xf numFmtId="171" fontId="7" fillId="9" borderId="0" applyNumberFormat="0" applyBorder="0" applyAlignment="0" applyProtection="0"/>
    <xf numFmtId="171" fontId="7" fillId="9" borderId="0" applyNumberFormat="0" applyBorder="0" applyAlignment="0" applyProtection="0"/>
    <xf numFmtId="171" fontId="7" fillId="9" borderId="0" applyNumberFormat="0" applyBorder="0" applyAlignment="0" applyProtection="0"/>
    <xf numFmtId="171" fontId="7" fillId="9" borderId="0" applyNumberFormat="0" applyBorder="0" applyAlignment="0" applyProtection="0"/>
    <xf numFmtId="171" fontId="7" fillId="9" borderId="0" applyNumberFormat="0" applyBorder="0" applyAlignment="0" applyProtection="0"/>
    <xf numFmtId="171" fontId="7" fillId="9" borderId="0" applyNumberFormat="0" applyBorder="0" applyAlignment="0" applyProtection="0"/>
    <xf numFmtId="171" fontId="7" fillId="9" borderId="0" applyNumberFormat="0" applyBorder="0" applyAlignment="0" applyProtection="0"/>
    <xf numFmtId="171" fontId="7" fillId="9" borderId="0" applyNumberFormat="0" applyBorder="0" applyAlignment="0" applyProtection="0"/>
    <xf numFmtId="171" fontId="7" fillId="9" borderId="0" applyNumberFormat="0" applyBorder="0" applyAlignment="0" applyProtection="0"/>
    <xf numFmtId="171" fontId="7" fillId="10" borderId="0" applyNumberFormat="0" applyBorder="0" applyAlignment="0" applyProtection="0"/>
    <xf numFmtId="171" fontId="7" fillId="10" borderId="0" applyNumberFormat="0" applyBorder="0" applyAlignment="0" applyProtection="0"/>
    <xf numFmtId="171" fontId="7" fillId="10" borderId="0" applyNumberFormat="0" applyBorder="0" applyAlignment="0" applyProtection="0"/>
    <xf numFmtId="171" fontId="7" fillId="10" borderId="0" applyNumberFormat="0" applyBorder="0" applyAlignment="0" applyProtection="0"/>
    <xf numFmtId="171" fontId="7" fillId="10" borderId="0" applyNumberFormat="0" applyBorder="0" applyAlignment="0" applyProtection="0"/>
    <xf numFmtId="171" fontId="7" fillId="10" borderId="0" applyNumberFormat="0" applyBorder="0" applyAlignment="0" applyProtection="0"/>
    <xf numFmtId="171" fontId="7" fillId="10" borderId="0" applyNumberFormat="0" applyBorder="0" applyAlignment="0" applyProtection="0"/>
    <xf numFmtId="171" fontId="7" fillId="10" borderId="0" applyNumberFormat="0" applyBorder="0" applyAlignment="0" applyProtection="0"/>
    <xf numFmtId="171" fontId="7" fillId="10" borderId="0" applyNumberFormat="0" applyBorder="0" applyAlignment="0" applyProtection="0"/>
    <xf numFmtId="171" fontId="7" fillId="10" borderId="0" applyNumberFormat="0" applyBorder="0" applyAlignment="0" applyProtection="0"/>
    <xf numFmtId="0" fontId="7" fillId="4" borderId="0" applyNumberFormat="0" applyBorder="0" applyAlignment="0" applyProtection="0"/>
    <xf numFmtId="171" fontId="7" fillId="10" borderId="0" applyNumberFormat="0" applyBorder="0" applyAlignment="0" applyProtection="0"/>
    <xf numFmtId="171" fontId="7" fillId="10" borderId="0" applyNumberFormat="0" applyBorder="0" applyAlignment="0" applyProtection="0"/>
    <xf numFmtId="171" fontId="7" fillId="10" borderId="0" applyNumberFormat="0" applyBorder="0" applyAlignment="0" applyProtection="0"/>
    <xf numFmtId="171" fontId="7" fillId="10" borderId="0" applyNumberFormat="0" applyBorder="0" applyAlignment="0" applyProtection="0"/>
    <xf numFmtId="171" fontId="7" fillId="10" borderId="0" applyNumberFormat="0" applyBorder="0" applyAlignment="0" applyProtection="0"/>
    <xf numFmtId="171" fontId="7" fillId="10" borderId="0" applyNumberFormat="0" applyBorder="0" applyAlignment="0" applyProtection="0"/>
    <xf numFmtId="171" fontId="7" fillId="10" borderId="0" applyNumberFormat="0" applyBorder="0" applyAlignment="0" applyProtection="0"/>
    <xf numFmtId="171" fontId="7" fillId="10" borderId="0" applyNumberFormat="0" applyBorder="0" applyAlignment="0" applyProtection="0"/>
    <xf numFmtId="171" fontId="7" fillId="10" borderId="0" applyNumberFormat="0" applyBorder="0" applyAlignment="0" applyProtection="0"/>
    <xf numFmtId="171" fontId="7" fillId="10" borderId="0" applyNumberFormat="0" applyBorder="0" applyAlignment="0" applyProtection="0"/>
    <xf numFmtId="171" fontId="7" fillId="10" borderId="0" applyNumberFormat="0" applyBorder="0" applyAlignment="0" applyProtection="0"/>
    <xf numFmtId="171" fontId="7" fillId="10" borderId="0" applyNumberFormat="0" applyBorder="0" applyAlignment="0" applyProtection="0"/>
    <xf numFmtId="171" fontId="7" fillId="10" borderId="0" applyNumberFormat="0" applyBorder="0" applyAlignment="0" applyProtection="0"/>
    <xf numFmtId="171" fontId="7" fillId="10" borderId="0" applyNumberFormat="0" applyBorder="0" applyAlignment="0" applyProtection="0"/>
    <xf numFmtId="171" fontId="7" fillId="10" borderId="0" applyNumberFormat="0" applyBorder="0" applyAlignment="0" applyProtection="0"/>
    <xf numFmtId="171" fontId="7" fillId="10" borderId="0" applyNumberFormat="0" applyBorder="0" applyAlignment="0" applyProtection="0"/>
    <xf numFmtId="171" fontId="7" fillId="10" borderId="0" applyNumberFormat="0" applyBorder="0" applyAlignment="0" applyProtection="0"/>
    <xf numFmtId="171" fontId="7" fillId="10" borderId="0" applyNumberFormat="0" applyBorder="0" applyAlignment="0" applyProtection="0"/>
    <xf numFmtId="171" fontId="7" fillId="10" borderId="0" applyNumberFormat="0" applyBorder="0" applyAlignment="0" applyProtection="0"/>
    <xf numFmtId="171" fontId="7" fillId="10" borderId="0" applyNumberFormat="0" applyBorder="0" applyAlignment="0" applyProtection="0"/>
    <xf numFmtId="171" fontId="7" fillId="7" borderId="0" applyNumberFormat="0" applyBorder="0" applyAlignment="0" applyProtection="0"/>
    <xf numFmtId="171" fontId="7" fillId="7" borderId="0" applyNumberFormat="0" applyBorder="0" applyAlignment="0" applyProtection="0"/>
    <xf numFmtId="171" fontId="7" fillId="7" borderId="0" applyNumberFormat="0" applyBorder="0" applyAlignment="0" applyProtection="0"/>
    <xf numFmtId="171" fontId="7" fillId="7" borderId="0" applyNumberFormat="0" applyBorder="0" applyAlignment="0" applyProtection="0"/>
    <xf numFmtId="171" fontId="7" fillId="7" borderId="0" applyNumberFormat="0" applyBorder="0" applyAlignment="0" applyProtection="0"/>
    <xf numFmtId="171" fontId="7" fillId="7" borderId="0" applyNumberFormat="0" applyBorder="0" applyAlignment="0" applyProtection="0"/>
    <xf numFmtId="171" fontId="7" fillId="7" borderId="0" applyNumberFormat="0" applyBorder="0" applyAlignment="0" applyProtection="0"/>
    <xf numFmtId="171" fontId="7" fillId="7" borderId="0" applyNumberFormat="0" applyBorder="0" applyAlignment="0" applyProtection="0"/>
    <xf numFmtId="171" fontId="7" fillId="7" borderId="0" applyNumberFormat="0" applyBorder="0" applyAlignment="0" applyProtection="0"/>
    <xf numFmtId="171" fontId="7" fillId="7" borderId="0" applyNumberFormat="0" applyBorder="0" applyAlignment="0" applyProtection="0"/>
    <xf numFmtId="0" fontId="7" fillId="5" borderId="0" applyNumberFormat="0" applyBorder="0" applyAlignment="0" applyProtection="0"/>
    <xf numFmtId="171" fontId="7" fillId="7" borderId="0" applyNumberFormat="0" applyBorder="0" applyAlignment="0" applyProtection="0"/>
    <xf numFmtId="171" fontId="7" fillId="7" borderId="0" applyNumberFormat="0" applyBorder="0" applyAlignment="0" applyProtection="0"/>
    <xf numFmtId="171" fontId="7" fillId="7" borderId="0" applyNumberFormat="0" applyBorder="0" applyAlignment="0" applyProtection="0"/>
    <xf numFmtId="171" fontId="7" fillId="7" borderId="0" applyNumberFormat="0" applyBorder="0" applyAlignment="0" applyProtection="0"/>
    <xf numFmtId="171" fontId="7" fillId="7" borderId="0" applyNumberFormat="0" applyBorder="0" applyAlignment="0" applyProtection="0"/>
    <xf numFmtId="171" fontId="7" fillId="7" borderId="0" applyNumberFormat="0" applyBorder="0" applyAlignment="0" applyProtection="0"/>
    <xf numFmtId="171" fontId="7" fillId="7" borderId="0" applyNumberFormat="0" applyBorder="0" applyAlignment="0" applyProtection="0"/>
    <xf numFmtId="171" fontId="7" fillId="7" borderId="0" applyNumberFormat="0" applyBorder="0" applyAlignment="0" applyProtection="0"/>
    <xf numFmtId="171" fontId="7" fillId="7" borderId="0" applyNumberFormat="0" applyBorder="0" applyAlignment="0" applyProtection="0"/>
    <xf numFmtId="171" fontId="7" fillId="7" borderId="0" applyNumberFormat="0" applyBorder="0" applyAlignment="0" applyProtection="0"/>
    <xf numFmtId="171" fontId="7" fillId="7" borderId="0" applyNumberFormat="0" applyBorder="0" applyAlignment="0" applyProtection="0"/>
    <xf numFmtId="171" fontId="7" fillId="7" borderId="0" applyNumberFormat="0" applyBorder="0" applyAlignment="0" applyProtection="0"/>
    <xf numFmtId="171" fontId="7" fillId="7" borderId="0" applyNumberFormat="0" applyBorder="0" applyAlignment="0" applyProtection="0"/>
    <xf numFmtId="171" fontId="7" fillId="7" borderId="0" applyNumberFormat="0" applyBorder="0" applyAlignment="0" applyProtection="0"/>
    <xf numFmtId="171" fontId="7" fillId="7" borderId="0" applyNumberFormat="0" applyBorder="0" applyAlignment="0" applyProtection="0"/>
    <xf numFmtId="171" fontId="7" fillId="7" borderId="0" applyNumberFormat="0" applyBorder="0" applyAlignment="0" applyProtection="0"/>
    <xf numFmtId="171" fontId="7" fillId="7" borderId="0" applyNumberFormat="0" applyBorder="0" applyAlignment="0" applyProtection="0"/>
    <xf numFmtId="171" fontId="7" fillId="7" borderId="0" applyNumberFormat="0" applyBorder="0" applyAlignment="0" applyProtection="0"/>
    <xf numFmtId="171" fontId="7" fillId="7" borderId="0" applyNumberFormat="0" applyBorder="0" applyAlignment="0" applyProtection="0"/>
    <xf numFmtId="171" fontId="7" fillId="7" borderId="0" applyNumberFormat="0" applyBorder="0" applyAlignment="0" applyProtection="0"/>
    <xf numFmtId="171" fontId="7" fillId="6" borderId="0" applyNumberFormat="0" applyBorder="0" applyAlignment="0" applyProtection="0"/>
    <xf numFmtId="171" fontId="7" fillId="6" borderId="0" applyNumberFormat="0" applyBorder="0" applyAlignment="0" applyProtection="0"/>
    <xf numFmtId="171" fontId="7" fillId="6" borderId="0" applyNumberFormat="0" applyBorder="0" applyAlignment="0" applyProtection="0"/>
    <xf numFmtId="171" fontId="7" fillId="6" borderId="0" applyNumberFormat="0" applyBorder="0" applyAlignment="0" applyProtection="0"/>
    <xf numFmtId="171" fontId="7" fillId="6" borderId="0" applyNumberFormat="0" applyBorder="0" applyAlignment="0" applyProtection="0"/>
    <xf numFmtId="171" fontId="7" fillId="6" borderId="0" applyNumberFormat="0" applyBorder="0" applyAlignment="0" applyProtection="0"/>
    <xf numFmtId="171" fontId="7" fillId="6" borderId="0" applyNumberFormat="0" applyBorder="0" applyAlignment="0" applyProtection="0"/>
    <xf numFmtId="171" fontId="7" fillId="6" borderId="0" applyNumberFormat="0" applyBorder="0" applyAlignment="0" applyProtection="0"/>
    <xf numFmtId="171" fontId="7" fillId="6" borderId="0" applyNumberFormat="0" applyBorder="0" applyAlignment="0" applyProtection="0"/>
    <xf numFmtId="171" fontId="7" fillId="6" borderId="0" applyNumberFormat="0" applyBorder="0" applyAlignment="0" applyProtection="0"/>
    <xf numFmtId="0" fontId="7" fillId="6" borderId="0" applyNumberFormat="0" applyBorder="0" applyAlignment="0" applyProtection="0"/>
    <xf numFmtId="171" fontId="7" fillId="6" borderId="0" applyNumberFormat="0" applyBorder="0" applyAlignment="0" applyProtection="0"/>
    <xf numFmtId="171" fontId="7" fillId="6" borderId="0" applyNumberFormat="0" applyBorder="0" applyAlignment="0" applyProtection="0"/>
    <xf numFmtId="171" fontId="7" fillId="6" borderId="0" applyNumberFormat="0" applyBorder="0" applyAlignment="0" applyProtection="0"/>
    <xf numFmtId="171" fontId="7" fillId="6" borderId="0" applyNumberFormat="0" applyBorder="0" applyAlignment="0" applyProtection="0"/>
    <xf numFmtId="171" fontId="7" fillId="6" borderId="0" applyNumberFormat="0" applyBorder="0" applyAlignment="0" applyProtection="0"/>
    <xf numFmtId="171" fontId="7" fillId="6" borderId="0" applyNumberFormat="0" applyBorder="0" applyAlignment="0" applyProtection="0"/>
    <xf numFmtId="171" fontId="7" fillId="6" borderId="0" applyNumberFormat="0" applyBorder="0" applyAlignment="0" applyProtection="0"/>
    <xf numFmtId="171" fontId="7" fillId="6" borderId="0" applyNumberFormat="0" applyBorder="0" applyAlignment="0" applyProtection="0"/>
    <xf numFmtId="171" fontId="7" fillId="6" borderId="0" applyNumberFormat="0" applyBorder="0" applyAlignment="0" applyProtection="0"/>
    <xf numFmtId="171" fontId="7" fillId="6" borderId="0" applyNumberFormat="0" applyBorder="0" applyAlignment="0" applyProtection="0"/>
    <xf numFmtId="171" fontId="7" fillId="6" borderId="0" applyNumberFormat="0" applyBorder="0" applyAlignment="0" applyProtection="0"/>
    <xf numFmtId="171" fontId="7" fillId="6" borderId="0" applyNumberFormat="0" applyBorder="0" applyAlignment="0" applyProtection="0"/>
    <xf numFmtId="171" fontId="7" fillId="6" borderId="0" applyNumberFormat="0" applyBorder="0" applyAlignment="0" applyProtection="0"/>
    <xf numFmtId="171" fontId="7" fillId="6" borderId="0" applyNumberFormat="0" applyBorder="0" applyAlignment="0" applyProtection="0"/>
    <xf numFmtId="171" fontId="7" fillId="6" borderId="0" applyNumberFormat="0" applyBorder="0" applyAlignment="0" applyProtection="0"/>
    <xf numFmtId="171" fontId="7" fillId="6" borderId="0" applyNumberFormat="0" applyBorder="0" applyAlignment="0" applyProtection="0"/>
    <xf numFmtId="171" fontId="7" fillId="6" borderId="0" applyNumberFormat="0" applyBorder="0" applyAlignment="0" applyProtection="0"/>
    <xf numFmtId="171" fontId="7" fillId="6" borderId="0" applyNumberFormat="0" applyBorder="0" applyAlignment="0" applyProtection="0"/>
    <xf numFmtId="171" fontId="7" fillId="6" borderId="0" applyNumberFormat="0" applyBorder="0" applyAlignment="0" applyProtection="0"/>
    <xf numFmtId="171" fontId="7" fillId="6" borderId="0" applyNumberFormat="0" applyBorder="0" applyAlignment="0" applyProtection="0"/>
    <xf numFmtId="171" fontId="7" fillId="10" borderId="0" applyNumberFormat="0" applyBorder="0" applyAlignment="0" applyProtection="0"/>
    <xf numFmtId="171" fontId="7" fillId="10" borderId="0" applyNumberFormat="0" applyBorder="0" applyAlignment="0" applyProtection="0"/>
    <xf numFmtId="171" fontId="7" fillId="10" borderId="0" applyNumberFormat="0" applyBorder="0" applyAlignment="0" applyProtection="0"/>
    <xf numFmtId="171" fontId="7" fillId="10" borderId="0" applyNumberFormat="0" applyBorder="0" applyAlignment="0" applyProtection="0"/>
    <xf numFmtId="171" fontId="7" fillId="10" borderId="0" applyNumberFormat="0" applyBorder="0" applyAlignment="0" applyProtection="0"/>
    <xf numFmtId="171" fontId="7" fillId="10" borderId="0" applyNumberFormat="0" applyBorder="0" applyAlignment="0" applyProtection="0"/>
    <xf numFmtId="171" fontId="7" fillId="10" borderId="0" applyNumberFormat="0" applyBorder="0" applyAlignment="0" applyProtection="0"/>
    <xf numFmtId="171" fontId="7" fillId="10" borderId="0" applyNumberFormat="0" applyBorder="0" applyAlignment="0" applyProtection="0"/>
    <xf numFmtId="171" fontId="7" fillId="10" borderId="0" applyNumberFormat="0" applyBorder="0" applyAlignment="0" applyProtection="0"/>
    <xf numFmtId="171" fontId="7" fillId="10" borderId="0" applyNumberFormat="0" applyBorder="0" applyAlignment="0" applyProtection="0"/>
    <xf numFmtId="0" fontId="7" fillId="7" borderId="0" applyNumberFormat="0" applyBorder="0" applyAlignment="0" applyProtection="0"/>
    <xf numFmtId="171" fontId="7" fillId="10" borderId="0" applyNumberFormat="0" applyBorder="0" applyAlignment="0" applyProtection="0"/>
    <xf numFmtId="171" fontId="7" fillId="10" borderId="0" applyNumberFormat="0" applyBorder="0" applyAlignment="0" applyProtection="0"/>
    <xf numFmtId="171" fontId="7" fillId="10" borderId="0" applyNumberFormat="0" applyBorder="0" applyAlignment="0" applyProtection="0"/>
    <xf numFmtId="171" fontId="7" fillId="10" borderId="0" applyNumberFormat="0" applyBorder="0" applyAlignment="0" applyProtection="0"/>
    <xf numFmtId="171" fontId="7" fillId="10" borderId="0" applyNumberFormat="0" applyBorder="0" applyAlignment="0" applyProtection="0"/>
    <xf numFmtId="171" fontId="7" fillId="10" borderId="0" applyNumberFormat="0" applyBorder="0" applyAlignment="0" applyProtection="0"/>
    <xf numFmtId="171" fontId="7" fillId="10" borderId="0" applyNumberFormat="0" applyBorder="0" applyAlignment="0" applyProtection="0"/>
    <xf numFmtId="171" fontId="7" fillId="10" borderId="0" applyNumberFormat="0" applyBorder="0" applyAlignment="0" applyProtection="0"/>
    <xf numFmtId="171" fontId="7" fillId="10" borderId="0" applyNumberFormat="0" applyBorder="0" applyAlignment="0" applyProtection="0"/>
    <xf numFmtId="171" fontId="7" fillId="10" borderId="0" applyNumberFormat="0" applyBorder="0" applyAlignment="0" applyProtection="0"/>
    <xf numFmtId="171" fontId="7" fillId="10" borderId="0" applyNumberFormat="0" applyBorder="0" applyAlignment="0" applyProtection="0"/>
    <xf numFmtId="171" fontId="7" fillId="10" borderId="0" applyNumberFormat="0" applyBorder="0" applyAlignment="0" applyProtection="0"/>
    <xf numFmtId="171" fontId="7" fillId="10" borderId="0" applyNumberFormat="0" applyBorder="0" applyAlignment="0" applyProtection="0"/>
    <xf numFmtId="171" fontId="7" fillId="10" borderId="0" applyNumberFormat="0" applyBorder="0" applyAlignment="0" applyProtection="0"/>
    <xf numFmtId="171" fontId="7" fillId="10" borderId="0" applyNumberFormat="0" applyBorder="0" applyAlignment="0" applyProtection="0"/>
    <xf numFmtId="171" fontId="7" fillId="10" borderId="0" applyNumberFormat="0" applyBorder="0" applyAlignment="0" applyProtection="0"/>
    <xf numFmtId="171" fontId="7" fillId="10" borderId="0" applyNumberFormat="0" applyBorder="0" applyAlignment="0" applyProtection="0"/>
    <xf numFmtId="171" fontId="7" fillId="10" borderId="0" applyNumberFormat="0" applyBorder="0" applyAlignment="0" applyProtection="0"/>
    <xf numFmtId="171" fontId="7" fillId="10" borderId="0" applyNumberFormat="0" applyBorder="0" applyAlignment="0" applyProtection="0"/>
    <xf numFmtId="171" fontId="7" fillId="10" borderId="0" applyNumberFormat="0" applyBorder="0" applyAlignment="0" applyProtection="0"/>
    <xf numFmtId="171" fontId="7" fillId="6" borderId="0" applyNumberFormat="0" applyBorder="0" applyAlignment="0" applyProtection="0"/>
    <xf numFmtId="171" fontId="7" fillId="6" borderId="0" applyNumberFormat="0" applyBorder="0" applyAlignment="0" applyProtection="0"/>
    <xf numFmtId="171" fontId="7" fillId="6" borderId="0" applyNumberFormat="0" applyBorder="0" applyAlignment="0" applyProtection="0"/>
    <xf numFmtId="171" fontId="7" fillId="6" borderId="0" applyNumberFormat="0" applyBorder="0" applyAlignment="0" applyProtection="0"/>
    <xf numFmtId="171" fontId="7" fillId="6" borderId="0" applyNumberFormat="0" applyBorder="0" applyAlignment="0" applyProtection="0"/>
    <xf numFmtId="171" fontId="7" fillId="6" borderId="0" applyNumberFormat="0" applyBorder="0" applyAlignment="0" applyProtection="0"/>
    <xf numFmtId="171" fontId="7" fillId="6" borderId="0" applyNumberFormat="0" applyBorder="0" applyAlignment="0" applyProtection="0"/>
    <xf numFmtId="171" fontId="7" fillId="6" borderId="0" applyNumberFormat="0" applyBorder="0" applyAlignment="0" applyProtection="0"/>
    <xf numFmtId="171" fontId="7" fillId="6" borderId="0" applyNumberFormat="0" applyBorder="0" applyAlignment="0" applyProtection="0"/>
    <xf numFmtId="171" fontId="7" fillId="6" borderId="0" applyNumberFormat="0" applyBorder="0" applyAlignment="0" applyProtection="0"/>
    <xf numFmtId="0" fontId="7" fillId="8" borderId="0" applyNumberFormat="0" applyBorder="0" applyAlignment="0" applyProtection="0"/>
    <xf numFmtId="171" fontId="7" fillId="6" borderId="0" applyNumberFormat="0" applyBorder="0" applyAlignment="0" applyProtection="0"/>
    <xf numFmtId="171" fontId="7" fillId="6" borderId="0" applyNumberFormat="0" applyBorder="0" applyAlignment="0" applyProtection="0"/>
    <xf numFmtId="171" fontId="7" fillId="6" borderId="0" applyNumberFormat="0" applyBorder="0" applyAlignment="0" applyProtection="0"/>
    <xf numFmtId="171" fontId="7" fillId="6" borderId="0" applyNumberFormat="0" applyBorder="0" applyAlignment="0" applyProtection="0"/>
    <xf numFmtId="171" fontId="7" fillId="6" borderId="0" applyNumberFormat="0" applyBorder="0" applyAlignment="0" applyProtection="0"/>
    <xf numFmtId="171" fontId="7" fillId="6" borderId="0" applyNumberFormat="0" applyBorder="0" applyAlignment="0" applyProtection="0"/>
    <xf numFmtId="171" fontId="7" fillId="6" borderId="0" applyNumberFormat="0" applyBorder="0" applyAlignment="0" applyProtection="0"/>
    <xf numFmtId="171" fontId="7" fillId="6" borderId="0" applyNumberFormat="0" applyBorder="0" applyAlignment="0" applyProtection="0"/>
    <xf numFmtId="171" fontId="7" fillId="6" borderId="0" applyNumberFormat="0" applyBorder="0" applyAlignment="0" applyProtection="0"/>
    <xf numFmtId="171" fontId="7" fillId="6" borderId="0" applyNumberFormat="0" applyBorder="0" applyAlignment="0" applyProtection="0"/>
    <xf numFmtId="171" fontId="7" fillId="6" borderId="0" applyNumberFormat="0" applyBorder="0" applyAlignment="0" applyProtection="0"/>
    <xf numFmtId="171" fontId="7" fillId="6" borderId="0" applyNumberFormat="0" applyBorder="0" applyAlignment="0" applyProtection="0"/>
    <xf numFmtId="171" fontId="7" fillId="6" borderId="0" applyNumberFormat="0" applyBorder="0" applyAlignment="0" applyProtection="0"/>
    <xf numFmtId="171" fontId="7" fillId="6" borderId="0" applyNumberFormat="0" applyBorder="0" applyAlignment="0" applyProtection="0"/>
    <xf numFmtId="171" fontId="7" fillId="6" borderId="0" applyNumberFormat="0" applyBorder="0" applyAlignment="0" applyProtection="0"/>
    <xf numFmtId="171" fontId="7" fillId="6" borderId="0" applyNumberFormat="0" applyBorder="0" applyAlignment="0" applyProtection="0"/>
    <xf numFmtId="171" fontId="7" fillId="6" borderId="0" applyNumberFormat="0" applyBorder="0" applyAlignment="0" applyProtection="0"/>
    <xf numFmtId="171" fontId="7" fillId="6" borderId="0" applyNumberFormat="0" applyBorder="0" applyAlignment="0" applyProtection="0"/>
    <xf numFmtId="171" fontId="7" fillId="6" borderId="0" applyNumberFormat="0" applyBorder="0" applyAlignment="0" applyProtection="0"/>
    <xf numFmtId="171" fontId="7" fillId="6" borderId="0" applyNumberFormat="0" applyBorder="0" applyAlignment="0" applyProtection="0"/>
    <xf numFmtId="171" fontId="7" fillId="9" borderId="0" applyNumberFormat="0" applyBorder="0" applyAlignment="0" applyProtection="0"/>
    <xf numFmtId="171" fontId="7" fillId="9" borderId="0" applyNumberFormat="0" applyBorder="0" applyAlignment="0" applyProtection="0"/>
    <xf numFmtId="171" fontId="7" fillId="9" borderId="0" applyNumberFormat="0" applyBorder="0" applyAlignment="0" applyProtection="0"/>
    <xf numFmtId="171" fontId="7" fillId="9" borderId="0" applyNumberFormat="0" applyBorder="0" applyAlignment="0" applyProtection="0"/>
    <xf numFmtId="171" fontId="7" fillId="9" borderId="0" applyNumberFormat="0" applyBorder="0" applyAlignment="0" applyProtection="0"/>
    <xf numFmtId="171" fontId="7" fillId="9" borderId="0" applyNumberFormat="0" applyBorder="0" applyAlignment="0" applyProtection="0"/>
    <xf numFmtId="171" fontId="7" fillId="9" borderId="0" applyNumberFormat="0" applyBorder="0" applyAlignment="0" applyProtection="0"/>
    <xf numFmtId="171" fontId="7" fillId="9" borderId="0" applyNumberFormat="0" applyBorder="0" applyAlignment="0" applyProtection="0"/>
    <xf numFmtId="171" fontId="7" fillId="9" borderId="0" applyNumberFormat="0" applyBorder="0" applyAlignment="0" applyProtection="0"/>
    <xf numFmtId="171" fontId="7" fillId="9" borderId="0" applyNumberFormat="0" applyBorder="0" applyAlignment="0" applyProtection="0"/>
    <xf numFmtId="0" fontId="7" fillId="9" borderId="0" applyNumberFormat="0" applyBorder="0" applyAlignment="0" applyProtection="0"/>
    <xf numFmtId="171" fontId="7" fillId="9" borderId="0" applyNumberFormat="0" applyBorder="0" applyAlignment="0" applyProtection="0"/>
    <xf numFmtId="171" fontId="7" fillId="9" borderId="0" applyNumberFormat="0" applyBorder="0" applyAlignment="0" applyProtection="0"/>
    <xf numFmtId="171" fontId="7" fillId="9" borderId="0" applyNumberFormat="0" applyBorder="0" applyAlignment="0" applyProtection="0"/>
    <xf numFmtId="171" fontId="7" fillId="9" borderId="0" applyNumberFormat="0" applyBorder="0" applyAlignment="0" applyProtection="0"/>
    <xf numFmtId="171" fontId="7" fillId="9" borderId="0" applyNumberFormat="0" applyBorder="0" applyAlignment="0" applyProtection="0"/>
    <xf numFmtId="171" fontId="7" fillId="9" borderId="0" applyNumberFormat="0" applyBorder="0" applyAlignment="0" applyProtection="0"/>
    <xf numFmtId="171" fontId="7" fillId="9" borderId="0" applyNumberFormat="0" applyBorder="0" applyAlignment="0" applyProtection="0"/>
    <xf numFmtId="171" fontId="7" fillId="9" borderId="0" applyNumberFormat="0" applyBorder="0" applyAlignment="0" applyProtection="0"/>
    <xf numFmtId="171" fontId="7" fillId="9" borderId="0" applyNumberFormat="0" applyBorder="0" applyAlignment="0" applyProtection="0"/>
    <xf numFmtId="171" fontId="7" fillId="9" borderId="0" applyNumberFormat="0" applyBorder="0" applyAlignment="0" applyProtection="0"/>
    <xf numFmtId="171" fontId="7" fillId="9" borderId="0" applyNumberFormat="0" applyBorder="0" applyAlignment="0" applyProtection="0"/>
    <xf numFmtId="171" fontId="7" fillId="9" borderId="0" applyNumberFormat="0" applyBorder="0" applyAlignment="0" applyProtection="0"/>
    <xf numFmtId="171" fontId="7" fillId="9" borderId="0" applyNumberFormat="0" applyBorder="0" applyAlignment="0" applyProtection="0"/>
    <xf numFmtId="171" fontId="7" fillId="9" borderId="0" applyNumberFormat="0" applyBorder="0" applyAlignment="0" applyProtection="0"/>
    <xf numFmtId="171" fontId="7" fillId="9" borderId="0" applyNumberFormat="0" applyBorder="0" applyAlignment="0" applyProtection="0"/>
    <xf numFmtId="171" fontId="7" fillId="9" borderId="0" applyNumberFormat="0" applyBorder="0" applyAlignment="0" applyProtection="0"/>
    <xf numFmtId="171" fontId="7" fillId="9" borderId="0" applyNumberFormat="0" applyBorder="0" applyAlignment="0" applyProtection="0"/>
    <xf numFmtId="171" fontId="7" fillId="9" borderId="0" applyNumberFormat="0" applyBorder="0" applyAlignment="0" applyProtection="0"/>
    <xf numFmtId="171" fontId="7" fillId="9" borderId="0" applyNumberFormat="0" applyBorder="0" applyAlignment="0" applyProtection="0"/>
    <xf numFmtId="171" fontId="7" fillId="9" borderId="0" applyNumberFormat="0" applyBorder="0" applyAlignment="0" applyProtection="0"/>
    <xf numFmtId="171" fontId="7" fillId="13" borderId="0" applyNumberFormat="0" applyBorder="0" applyAlignment="0" applyProtection="0"/>
    <xf numFmtId="171" fontId="7" fillId="13" borderId="0" applyNumberFormat="0" applyBorder="0" applyAlignment="0" applyProtection="0"/>
    <xf numFmtId="171" fontId="7" fillId="13" borderId="0" applyNumberFormat="0" applyBorder="0" applyAlignment="0" applyProtection="0"/>
    <xf numFmtId="171" fontId="7" fillId="13" borderId="0" applyNumberFormat="0" applyBorder="0" applyAlignment="0" applyProtection="0"/>
    <xf numFmtId="171" fontId="7" fillId="13" borderId="0" applyNumberFormat="0" applyBorder="0" applyAlignment="0" applyProtection="0"/>
    <xf numFmtId="171" fontId="7" fillId="13" borderId="0" applyNumberFormat="0" applyBorder="0" applyAlignment="0" applyProtection="0"/>
    <xf numFmtId="171" fontId="7" fillId="13" borderId="0" applyNumberFormat="0" applyBorder="0" applyAlignment="0" applyProtection="0"/>
    <xf numFmtId="171" fontId="7" fillId="13" borderId="0" applyNumberFormat="0" applyBorder="0" applyAlignment="0" applyProtection="0"/>
    <xf numFmtId="171" fontId="7" fillId="13" borderId="0" applyNumberFormat="0" applyBorder="0" applyAlignment="0" applyProtection="0"/>
    <xf numFmtId="171" fontId="7" fillId="13" borderId="0" applyNumberFormat="0" applyBorder="0" applyAlignment="0" applyProtection="0"/>
    <xf numFmtId="0" fontId="7" fillId="11" borderId="0" applyNumberFormat="0" applyBorder="0" applyAlignment="0" applyProtection="0"/>
    <xf numFmtId="171" fontId="7" fillId="13" borderId="0" applyNumberFormat="0" applyBorder="0" applyAlignment="0" applyProtection="0"/>
    <xf numFmtId="171" fontId="7" fillId="13" borderId="0" applyNumberFormat="0" applyBorder="0" applyAlignment="0" applyProtection="0"/>
    <xf numFmtId="171" fontId="7" fillId="13" borderId="0" applyNumberFormat="0" applyBorder="0" applyAlignment="0" applyProtection="0"/>
    <xf numFmtId="171" fontId="7" fillId="13" borderId="0" applyNumberFormat="0" applyBorder="0" applyAlignment="0" applyProtection="0"/>
    <xf numFmtId="171" fontId="7" fillId="13" borderId="0" applyNumberFormat="0" applyBorder="0" applyAlignment="0" applyProtection="0"/>
    <xf numFmtId="171" fontId="7" fillId="13" borderId="0" applyNumberFormat="0" applyBorder="0" applyAlignment="0" applyProtection="0"/>
    <xf numFmtId="171" fontId="7" fillId="13" borderId="0" applyNumberFormat="0" applyBorder="0" applyAlignment="0" applyProtection="0"/>
    <xf numFmtId="171" fontId="7" fillId="13" borderId="0" applyNumberFormat="0" applyBorder="0" applyAlignment="0" applyProtection="0"/>
    <xf numFmtId="171" fontId="7" fillId="13" borderId="0" applyNumberFormat="0" applyBorder="0" applyAlignment="0" applyProtection="0"/>
    <xf numFmtId="171" fontId="7" fillId="13" borderId="0" applyNumberFormat="0" applyBorder="0" applyAlignment="0" applyProtection="0"/>
    <xf numFmtId="171" fontId="7" fillId="13" borderId="0" applyNumberFormat="0" applyBorder="0" applyAlignment="0" applyProtection="0"/>
    <xf numFmtId="171" fontId="7" fillId="13" borderId="0" applyNumberFormat="0" applyBorder="0" applyAlignment="0" applyProtection="0"/>
    <xf numFmtId="171" fontId="7" fillId="13" borderId="0" applyNumberFormat="0" applyBorder="0" applyAlignment="0" applyProtection="0"/>
    <xf numFmtId="171" fontId="7" fillId="13" borderId="0" applyNumberFormat="0" applyBorder="0" applyAlignment="0" applyProtection="0"/>
    <xf numFmtId="171" fontId="7" fillId="13" borderId="0" applyNumberFormat="0" applyBorder="0" applyAlignment="0" applyProtection="0"/>
    <xf numFmtId="171" fontId="7" fillId="13" borderId="0" applyNumberFormat="0" applyBorder="0" applyAlignment="0" applyProtection="0"/>
    <xf numFmtId="171" fontId="7" fillId="13" borderId="0" applyNumberFormat="0" applyBorder="0" applyAlignment="0" applyProtection="0"/>
    <xf numFmtId="171" fontId="7" fillId="13" borderId="0" applyNumberFormat="0" applyBorder="0" applyAlignment="0" applyProtection="0"/>
    <xf numFmtId="171" fontId="7" fillId="13" borderId="0" applyNumberFormat="0" applyBorder="0" applyAlignment="0" applyProtection="0"/>
    <xf numFmtId="171" fontId="7" fillId="13" borderId="0" applyNumberFormat="0" applyBorder="0" applyAlignment="0" applyProtection="0"/>
    <xf numFmtId="171" fontId="7" fillId="3" borderId="0" applyNumberFormat="0" applyBorder="0" applyAlignment="0" applyProtection="0"/>
    <xf numFmtId="171" fontId="7" fillId="3" borderId="0" applyNumberFormat="0" applyBorder="0" applyAlignment="0" applyProtection="0"/>
    <xf numFmtId="171" fontId="7" fillId="3" borderId="0" applyNumberFormat="0" applyBorder="0" applyAlignment="0" applyProtection="0"/>
    <xf numFmtId="171" fontId="7" fillId="3" borderId="0" applyNumberFormat="0" applyBorder="0" applyAlignment="0" applyProtection="0"/>
    <xf numFmtId="171" fontId="7" fillId="3" borderId="0" applyNumberFormat="0" applyBorder="0" applyAlignment="0" applyProtection="0"/>
    <xf numFmtId="171" fontId="7" fillId="3" borderId="0" applyNumberFormat="0" applyBorder="0" applyAlignment="0" applyProtection="0"/>
    <xf numFmtId="171" fontId="7" fillId="3" borderId="0" applyNumberFormat="0" applyBorder="0" applyAlignment="0" applyProtection="0"/>
    <xf numFmtId="171" fontId="7" fillId="3" borderId="0" applyNumberFormat="0" applyBorder="0" applyAlignment="0" applyProtection="0"/>
    <xf numFmtId="171" fontId="7" fillId="3" borderId="0" applyNumberFormat="0" applyBorder="0" applyAlignment="0" applyProtection="0"/>
    <xf numFmtId="171" fontId="7" fillId="3" borderId="0" applyNumberFormat="0" applyBorder="0" applyAlignment="0" applyProtection="0"/>
    <xf numFmtId="0" fontId="7" fillId="5" borderId="0" applyNumberFormat="0" applyBorder="0" applyAlignment="0" applyProtection="0"/>
    <xf numFmtId="171" fontId="7" fillId="3" borderId="0" applyNumberFormat="0" applyBorder="0" applyAlignment="0" applyProtection="0"/>
    <xf numFmtId="171" fontId="7" fillId="3" borderId="0" applyNumberFormat="0" applyBorder="0" applyAlignment="0" applyProtection="0"/>
    <xf numFmtId="171" fontId="7" fillId="3" borderId="0" applyNumberFormat="0" applyBorder="0" applyAlignment="0" applyProtection="0"/>
    <xf numFmtId="171" fontId="7" fillId="3" borderId="0" applyNumberFormat="0" applyBorder="0" applyAlignment="0" applyProtection="0"/>
    <xf numFmtId="171" fontId="7" fillId="3" borderId="0" applyNumberFormat="0" applyBorder="0" applyAlignment="0" applyProtection="0"/>
    <xf numFmtId="171" fontId="7" fillId="3" borderId="0" applyNumberFormat="0" applyBorder="0" applyAlignment="0" applyProtection="0"/>
    <xf numFmtId="171" fontId="7" fillId="3" borderId="0" applyNumberFormat="0" applyBorder="0" applyAlignment="0" applyProtection="0"/>
    <xf numFmtId="171" fontId="7" fillId="3" borderId="0" applyNumberFormat="0" applyBorder="0" applyAlignment="0" applyProtection="0"/>
    <xf numFmtId="171" fontId="7" fillId="3" borderId="0" applyNumberFormat="0" applyBorder="0" applyAlignment="0" applyProtection="0"/>
    <xf numFmtId="171" fontId="7" fillId="3" borderId="0" applyNumberFormat="0" applyBorder="0" applyAlignment="0" applyProtection="0"/>
    <xf numFmtId="171" fontId="7" fillId="3" borderId="0" applyNumberFormat="0" applyBorder="0" applyAlignment="0" applyProtection="0"/>
    <xf numFmtId="171" fontId="7" fillId="3" borderId="0" applyNumberFormat="0" applyBorder="0" applyAlignment="0" applyProtection="0"/>
    <xf numFmtId="171" fontId="7" fillId="3" borderId="0" applyNumberFormat="0" applyBorder="0" applyAlignment="0" applyProtection="0"/>
    <xf numFmtId="171" fontId="7" fillId="3" borderId="0" applyNumberFormat="0" applyBorder="0" applyAlignment="0" applyProtection="0"/>
    <xf numFmtId="171" fontId="7" fillId="3" borderId="0" applyNumberFormat="0" applyBorder="0" applyAlignment="0" applyProtection="0"/>
    <xf numFmtId="171" fontId="7" fillId="3" borderId="0" applyNumberFormat="0" applyBorder="0" applyAlignment="0" applyProtection="0"/>
    <xf numFmtId="171" fontId="7" fillId="3" borderId="0" applyNumberFormat="0" applyBorder="0" applyAlignment="0" applyProtection="0"/>
    <xf numFmtId="171" fontId="7" fillId="3" borderId="0" applyNumberFormat="0" applyBorder="0" applyAlignment="0" applyProtection="0"/>
    <xf numFmtId="171" fontId="7" fillId="3" borderId="0" applyNumberFormat="0" applyBorder="0" applyAlignment="0" applyProtection="0"/>
    <xf numFmtId="171" fontId="7" fillId="3" borderId="0" applyNumberFormat="0" applyBorder="0" applyAlignment="0" applyProtection="0"/>
    <xf numFmtId="171" fontId="7" fillId="6" borderId="0" applyNumberFormat="0" applyBorder="0" applyAlignment="0" applyProtection="0"/>
    <xf numFmtId="171" fontId="7" fillId="6" borderId="0" applyNumberFormat="0" applyBorder="0" applyAlignment="0" applyProtection="0"/>
    <xf numFmtId="171" fontId="7" fillId="6" borderId="0" applyNumberFormat="0" applyBorder="0" applyAlignment="0" applyProtection="0"/>
    <xf numFmtId="171" fontId="7" fillId="6" borderId="0" applyNumberFormat="0" applyBorder="0" applyAlignment="0" applyProtection="0"/>
    <xf numFmtId="171" fontId="7" fillId="6" borderId="0" applyNumberFormat="0" applyBorder="0" applyAlignment="0" applyProtection="0"/>
    <xf numFmtId="171" fontId="7" fillId="6" borderId="0" applyNumberFormat="0" applyBorder="0" applyAlignment="0" applyProtection="0"/>
    <xf numFmtId="171" fontId="7" fillId="6" borderId="0" applyNumberFormat="0" applyBorder="0" applyAlignment="0" applyProtection="0"/>
    <xf numFmtId="171" fontId="7" fillId="6" borderId="0" applyNumberFormat="0" applyBorder="0" applyAlignment="0" applyProtection="0"/>
    <xf numFmtId="171" fontId="7" fillId="6" borderId="0" applyNumberFormat="0" applyBorder="0" applyAlignment="0" applyProtection="0"/>
    <xf numFmtId="171" fontId="7" fillId="6" borderId="0" applyNumberFormat="0" applyBorder="0" applyAlignment="0" applyProtection="0"/>
    <xf numFmtId="0" fontId="7" fillId="8" borderId="0" applyNumberFormat="0" applyBorder="0" applyAlignment="0" applyProtection="0"/>
    <xf numFmtId="171" fontId="7" fillId="6" borderId="0" applyNumberFormat="0" applyBorder="0" applyAlignment="0" applyProtection="0"/>
    <xf numFmtId="171" fontId="7" fillId="6" borderId="0" applyNumberFormat="0" applyBorder="0" applyAlignment="0" applyProtection="0"/>
    <xf numFmtId="171" fontId="7" fillId="6" borderId="0" applyNumberFormat="0" applyBorder="0" applyAlignment="0" applyProtection="0"/>
    <xf numFmtId="171" fontId="7" fillId="6" borderId="0" applyNumberFormat="0" applyBorder="0" applyAlignment="0" applyProtection="0"/>
    <xf numFmtId="171" fontId="7" fillId="6" borderId="0" applyNumberFormat="0" applyBorder="0" applyAlignment="0" applyProtection="0"/>
    <xf numFmtId="171" fontId="7" fillId="6" borderId="0" applyNumberFormat="0" applyBorder="0" applyAlignment="0" applyProtection="0"/>
    <xf numFmtId="171" fontId="7" fillId="6" borderId="0" applyNumberFormat="0" applyBorder="0" applyAlignment="0" applyProtection="0"/>
    <xf numFmtId="171" fontId="7" fillId="6" borderId="0" applyNumberFormat="0" applyBorder="0" applyAlignment="0" applyProtection="0"/>
    <xf numFmtId="171" fontId="7" fillId="6" borderId="0" applyNumberFormat="0" applyBorder="0" applyAlignment="0" applyProtection="0"/>
    <xf numFmtId="171" fontId="7" fillId="6" borderId="0" applyNumberFormat="0" applyBorder="0" applyAlignment="0" applyProtection="0"/>
    <xf numFmtId="171" fontId="7" fillId="6" borderId="0" applyNumberFormat="0" applyBorder="0" applyAlignment="0" applyProtection="0"/>
    <xf numFmtId="171" fontId="7" fillId="6" borderId="0" applyNumberFormat="0" applyBorder="0" applyAlignment="0" applyProtection="0"/>
    <xf numFmtId="171" fontId="7" fillId="6" borderId="0" applyNumberFormat="0" applyBorder="0" applyAlignment="0" applyProtection="0"/>
    <xf numFmtId="171" fontId="7" fillId="6" borderId="0" applyNumberFormat="0" applyBorder="0" applyAlignment="0" applyProtection="0"/>
    <xf numFmtId="171" fontId="7" fillId="6" borderId="0" applyNumberFormat="0" applyBorder="0" applyAlignment="0" applyProtection="0"/>
    <xf numFmtId="171" fontId="7" fillId="6" borderId="0" applyNumberFormat="0" applyBorder="0" applyAlignment="0" applyProtection="0"/>
    <xf numFmtId="171" fontId="7" fillId="6" borderId="0" applyNumberFormat="0" applyBorder="0" applyAlignment="0" applyProtection="0"/>
    <xf numFmtId="171" fontId="7" fillId="6" borderId="0" applyNumberFormat="0" applyBorder="0" applyAlignment="0" applyProtection="0"/>
    <xf numFmtId="171" fontId="7" fillId="6" borderId="0" applyNumberFormat="0" applyBorder="0" applyAlignment="0" applyProtection="0"/>
    <xf numFmtId="171" fontId="7" fillId="6" borderId="0" applyNumberFormat="0" applyBorder="0" applyAlignment="0" applyProtection="0"/>
    <xf numFmtId="171" fontId="7" fillId="10" borderId="0" applyNumberFormat="0" applyBorder="0" applyAlignment="0" applyProtection="0"/>
    <xf numFmtId="171" fontId="7" fillId="10" borderId="0" applyNumberFormat="0" applyBorder="0" applyAlignment="0" applyProtection="0"/>
    <xf numFmtId="171" fontId="7" fillId="10" borderId="0" applyNumberFormat="0" applyBorder="0" applyAlignment="0" applyProtection="0"/>
    <xf numFmtId="171" fontId="7" fillId="10" borderId="0" applyNumberFormat="0" applyBorder="0" applyAlignment="0" applyProtection="0"/>
    <xf numFmtId="171" fontId="7" fillId="10" borderId="0" applyNumberFormat="0" applyBorder="0" applyAlignment="0" applyProtection="0"/>
    <xf numFmtId="171" fontId="7" fillId="10" borderId="0" applyNumberFormat="0" applyBorder="0" applyAlignment="0" applyProtection="0"/>
    <xf numFmtId="171" fontId="7" fillId="10" borderId="0" applyNumberFormat="0" applyBorder="0" applyAlignment="0" applyProtection="0"/>
    <xf numFmtId="171" fontId="7" fillId="10" borderId="0" applyNumberFormat="0" applyBorder="0" applyAlignment="0" applyProtection="0"/>
    <xf numFmtId="171" fontId="7" fillId="10" borderId="0" applyNumberFormat="0" applyBorder="0" applyAlignment="0" applyProtection="0"/>
    <xf numFmtId="171" fontId="7" fillId="10" borderId="0" applyNumberFormat="0" applyBorder="0" applyAlignment="0" applyProtection="0"/>
    <xf numFmtId="0" fontId="7" fillId="12" borderId="0" applyNumberFormat="0" applyBorder="0" applyAlignment="0" applyProtection="0"/>
    <xf numFmtId="171" fontId="7" fillId="10" borderId="0" applyNumberFormat="0" applyBorder="0" applyAlignment="0" applyProtection="0"/>
    <xf numFmtId="171" fontId="7" fillId="10" borderId="0" applyNumberFormat="0" applyBorder="0" applyAlignment="0" applyProtection="0"/>
    <xf numFmtId="171" fontId="7" fillId="10" borderId="0" applyNumberFormat="0" applyBorder="0" applyAlignment="0" applyProtection="0"/>
    <xf numFmtId="171" fontId="7" fillId="10" borderId="0" applyNumberFormat="0" applyBorder="0" applyAlignment="0" applyProtection="0"/>
    <xf numFmtId="171" fontId="7" fillId="10" borderId="0" applyNumberFormat="0" applyBorder="0" applyAlignment="0" applyProtection="0"/>
    <xf numFmtId="171" fontId="7" fillId="10" borderId="0" applyNumberFormat="0" applyBorder="0" applyAlignment="0" applyProtection="0"/>
    <xf numFmtId="171" fontId="7" fillId="10" borderId="0" applyNumberFormat="0" applyBorder="0" applyAlignment="0" applyProtection="0"/>
    <xf numFmtId="171" fontId="7" fillId="10" borderId="0" applyNumberFormat="0" applyBorder="0" applyAlignment="0" applyProtection="0"/>
    <xf numFmtId="171" fontId="7" fillId="10" borderId="0" applyNumberFormat="0" applyBorder="0" applyAlignment="0" applyProtection="0"/>
    <xf numFmtId="171" fontId="7" fillId="10" borderId="0" applyNumberFormat="0" applyBorder="0" applyAlignment="0" applyProtection="0"/>
    <xf numFmtId="171" fontId="7" fillId="10" borderId="0" applyNumberFormat="0" applyBorder="0" applyAlignment="0" applyProtection="0"/>
    <xf numFmtId="171" fontId="7" fillId="10" borderId="0" applyNumberFormat="0" applyBorder="0" applyAlignment="0" applyProtection="0"/>
    <xf numFmtId="171" fontId="7" fillId="10" borderId="0" applyNumberFormat="0" applyBorder="0" applyAlignment="0" applyProtection="0"/>
    <xf numFmtId="171" fontId="7" fillId="10" borderId="0" applyNumberFormat="0" applyBorder="0" applyAlignment="0" applyProtection="0"/>
    <xf numFmtId="171" fontId="7" fillId="10" borderId="0" applyNumberFormat="0" applyBorder="0" applyAlignment="0" applyProtection="0"/>
    <xf numFmtId="171" fontId="7" fillId="10" borderId="0" applyNumberFormat="0" applyBorder="0" applyAlignment="0" applyProtection="0"/>
    <xf numFmtId="171" fontId="7" fillId="10" borderId="0" applyNumberFormat="0" applyBorder="0" applyAlignment="0" applyProtection="0"/>
    <xf numFmtId="171" fontId="7" fillId="10" borderId="0" applyNumberFormat="0" applyBorder="0" applyAlignment="0" applyProtection="0"/>
    <xf numFmtId="171" fontId="7" fillId="10" borderId="0" applyNumberFormat="0" applyBorder="0" applyAlignment="0" applyProtection="0"/>
    <xf numFmtId="171" fontId="7" fillId="10" borderId="0" applyNumberFormat="0" applyBorder="0" applyAlignment="0" applyProtection="0"/>
    <xf numFmtId="171" fontId="8" fillId="6" borderId="0" applyNumberFormat="0" applyBorder="0" applyAlignment="0" applyProtection="0"/>
    <xf numFmtId="171" fontId="8" fillId="6" borderId="0" applyNumberFormat="0" applyBorder="0" applyAlignment="0" applyProtection="0"/>
    <xf numFmtId="171" fontId="8" fillId="6" borderId="0" applyNumberFormat="0" applyBorder="0" applyAlignment="0" applyProtection="0"/>
    <xf numFmtId="171" fontId="8" fillId="6" borderId="0" applyNumberFormat="0" applyBorder="0" applyAlignment="0" applyProtection="0"/>
    <xf numFmtId="171" fontId="8" fillId="6" borderId="0" applyNumberFormat="0" applyBorder="0" applyAlignment="0" applyProtection="0"/>
    <xf numFmtId="171" fontId="8" fillId="6" borderId="0" applyNumberFormat="0" applyBorder="0" applyAlignment="0" applyProtection="0"/>
    <xf numFmtId="171" fontId="8" fillId="6" borderId="0" applyNumberFormat="0" applyBorder="0" applyAlignment="0" applyProtection="0"/>
    <xf numFmtId="171" fontId="8" fillId="6" borderId="0" applyNumberFormat="0" applyBorder="0" applyAlignment="0" applyProtection="0"/>
    <xf numFmtId="171" fontId="8" fillId="6" borderId="0" applyNumberFormat="0" applyBorder="0" applyAlignment="0" applyProtection="0"/>
    <xf numFmtId="171" fontId="8" fillId="6" borderId="0" applyNumberFormat="0" applyBorder="0" applyAlignment="0" applyProtection="0"/>
    <xf numFmtId="0" fontId="8" fillId="14" borderId="0" applyNumberFormat="0" applyBorder="0" applyAlignment="0" applyProtection="0"/>
    <xf numFmtId="171" fontId="8" fillId="6" borderId="0" applyNumberFormat="0" applyBorder="0" applyAlignment="0" applyProtection="0"/>
    <xf numFmtId="171" fontId="8" fillId="6" borderId="0" applyNumberFormat="0" applyBorder="0" applyAlignment="0" applyProtection="0"/>
    <xf numFmtId="171" fontId="8" fillId="6" borderId="0" applyNumberFormat="0" applyBorder="0" applyAlignment="0" applyProtection="0"/>
    <xf numFmtId="171" fontId="8" fillId="6" borderId="0" applyNumberFormat="0" applyBorder="0" applyAlignment="0" applyProtection="0"/>
    <xf numFmtId="171" fontId="8" fillId="6" borderId="0" applyNumberFormat="0" applyBorder="0" applyAlignment="0" applyProtection="0"/>
    <xf numFmtId="171" fontId="8" fillId="6" borderId="0" applyNumberFormat="0" applyBorder="0" applyAlignment="0" applyProtection="0"/>
    <xf numFmtId="171" fontId="8" fillId="6" borderId="0" applyNumberFormat="0" applyBorder="0" applyAlignment="0" applyProtection="0"/>
    <xf numFmtId="171" fontId="8" fillId="6" borderId="0" applyNumberFormat="0" applyBorder="0" applyAlignment="0" applyProtection="0"/>
    <xf numFmtId="171" fontId="8" fillId="6" borderId="0" applyNumberFormat="0" applyBorder="0" applyAlignment="0" applyProtection="0"/>
    <xf numFmtId="171" fontId="8" fillId="6" borderId="0" applyNumberFormat="0" applyBorder="0" applyAlignment="0" applyProtection="0"/>
    <xf numFmtId="171" fontId="8" fillId="6" borderId="0" applyNumberFormat="0" applyBorder="0" applyAlignment="0" applyProtection="0"/>
    <xf numFmtId="171" fontId="8" fillId="6" borderId="0" applyNumberFormat="0" applyBorder="0" applyAlignment="0" applyProtection="0"/>
    <xf numFmtId="171" fontId="8" fillId="6" borderId="0" applyNumberFormat="0" applyBorder="0" applyAlignment="0" applyProtection="0"/>
    <xf numFmtId="171" fontId="8" fillId="6" borderId="0" applyNumberFormat="0" applyBorder="0" applyAlignment="0" applyProtection="0"/>
    <xf numFmtId="171" fontId="8" fillId="6" borderId="0" applyNumberFormat="0" applyBorder="0" applyAlignment="0" applyProtection="0"/>
    <xf numFmtId="171" fontId="8" fillId="6" borderId="0" applyNumberFormat="0" applyBorder="0" applyAlignment="0" applyProtection="0"/>
    <xf numFmtId="171" fontId="8" fillId="6" borderId="0" applyNumberFormat="0" applyBorder="0" applyAlignment="0" applyProtection="0"/>
    <xf numFmtId="171" fontId="8" fillId="6" borderId="0" applyNumberFormat="0" applyBorder="0" applyAlignment="0" applyProtection="0"/>
    <xf numFmtId="171" fontId="8" fillId="6" borderId="0" applyNumberFormat="0" applyBorder="0" applyAlignment="0" applyProtection="0"/>
    <xf numFmtId="171" fontId="8" fillId="6" borderId="0" applyNumberFormat="0" applyBorder="0" applyAlignment="0" applyProtection="0"/>
    <xf numFmtId="171" fontId="8" fillId="18" borderId="0" applyNumberFormat="0" applyBorder="0" applyAlignment="0" applyProtection="0"/>
    <xf numFmtId="171" fontId="8" fillId="18" borderId="0" applyNumberFormat="0" applyBorder="0" applyAlignment="0" applyProtection="0"/>
    <xf numFmtId="171" fontId="8" fillId="18" borderId="0" applyNumberFormat="0" applyBorder="0" applyAlignment="0" applyProtection="0"/>
    <xf numFmtId="171" fontId="8" fillId="18" borderId="0" applyNumberFormat="0" applyBorder="0" applyAlignment="0" applyProtection="0"/>
    <xf numFmtId="171" fontId="8" fillId="18" borderId="0" applyNumberFormat="0" applyBorder="0" applyAlignment="0" applyProtection="0"/>
    <xf numFmtId="171" fontId="8" fillId="18" borderId="0" applyNumberFormat="0" applyBorder="0" applyAlignment="0" applyProtection="0"/>
    <xf numFmtId="171" fontId="8" fillId="18" borderId="0" applyNumberFormat="0" applyBorder="0" applyAlignment="0" applyProtection="0"/>
    <xf numFmtId="171" fontId="8" fillId="18" borderId="0" applyNumberFormat="0" applyBorder="0" applyAlignment="0" applyProtection="0"/>
    <xf numFmtId="171" fontId="8" fillId="18" borderId="0" applyNumberFormat="0" applyBorder="0" applyAlignment="0" applyProtection="0"/>
    <xf numFmtId="171" fontId="8" fillId="18" borderId="0" applyNumberFormat="0" applyBorder="0" applyAlignment="0" applyProtection="0"/>
    <xf numFmtId="0" fontId="8" fillId="9" borderId="0" applyNumberFormat="0" applyBorder="0" applyAlignment="0" applyProtection="0"/>
    <xf numFmtId="171" fontId="8" fillId="18" borderId="0" applyNumberFormat="0" applyBorder="0" applyAlignment="0" applyProtection="0"/>
    <xf numFmtId="171" fontId="8" fillId="18" borderId="0" applyNumberFormat="0" applyBorder="0" applyAlignment="0" applyProtection="0"/>
    <xf numFmtId="171" fontId="8" fillId="18" borderId="0" applyNumberFormat="0" applyBorder="0" applyAlignment="0" applyProtection="0"/>
    <xf numFmtId="171" fontId="8" fillId="18" borderId="0" applyNumberFormat="0" applyBorder="0" applyAlignment="0" applyProtection="0"/>
    <xf numFmtId="171" fontId="8" fillId="18" borderId="0" applyNumberFormat="0" applyBorder="0" applyAlignment="0" applyProtection="0"/>
    <xf numFmtId="171" fontId="8" fillId="18" borderId="0" applyNumberFormat="0" applyBorder="0" applyAlignment="0" applyProtection="0"/>
    <xf numFmtId="171" fontId="8" fillId="18" borderId="0" applyNumberFormat="0" applyBorder="0" applyAlignment="0" applyProtection="0"/>
    <xf numFmtId="171" fontId="8" fillId="18" borderId="0" applyNumberFormat="0" applyBorder="0" applyAlignment="0" applyProtection="0"/>
    <xf numFmtId="171" fontId="8" fillId="18" borderId="0" applyNumberFormat="0" applyBorder="0" applyAlignment="0" applyProtection="0"/>
    <xf numFmtId="171" fontId="8" fillId="18" borderId="0" applyNumberFormat="0" applyBorder="0" applyAlignment="0" applyProtection="0"/>
    <xf numFmtId="171" fontId="8" fillId="18" borderId="0" applyNumberFormat="0" applyBorder="0" applyAlignment="0" applyProtection="0"/>
    <xf numFmtId="171" fontId="8" fillId="18" borderId="0" applyNumberFormat="0" applyBorder="0" applyAlignment="0" applyProtection="0"/>
    <xf numFmtId="171" fontId="8" fillId="18" borderId="0" applyNumberFormat="0" applyBorder="0" applyAlignment="0" applyProtection="0"/>
    <xf numFmtId="171" fontId="8" fillId="18" borderId="0" applyNumberFormat="0" applyBorder="0" applyAlignment="0" applyProtection="0"/>
    <xf numFmtId="171" fontId="8" fillId="18" borderId="0" applyNumberFormat="0" applyBorder="0" applyAlignment="0" applyProtection="0"/>
    <xf numFmtId="171" fontId="8" fillId="18" borderId="0" applyNumberFormat="0" applyBorder="0" applyAlignment="0" applyProtection="0"/>
    <xf numFmtId="171" fontId="8" fillId="18" borderId="0" applyNumberFormat="0" applyBorder="0" applyAlignment="0" applyProtection="0"/>
    <xf numFmtId="171" fontId="8" fillId="18" borderId="0" applyNumberFormat="0" applyBorder="0" applyAlignment="0" applyProtection="0"/>
    <xf numFmtId="171" fontId="8" fillId="18" borderId="0" applyNumberFormat="0" applyBorder="0" applyAlignment="0" applyProtection="0"/>
    <xf numFmtId="171" fontId="8" fillId="18" borderId="0" applyNumberFormat="0" applyBorder="0" applyAlignment="0" applyProtection="0"/>
    <xf numFmtId="171" fontId="8" fillId="12" borderId="0" applyNumberFormat="0" applyBorder="0" applyAlignment="0" applyProtection="0"/>
    <xf numFmtId="171" fontId="8" fillId="12" borderId="0" applyNumberFormat="0" applyBorder="0" applyAlignment="0" applyProtection="0"/>
    <xf numFmtId="171" fontId="8" fillId="12" borderId="0" applyNumberFormat="0" applyBorder="0" applyAlignment="0" applyProtection="0"/>
    <xf numFmtId="171" fontId="8" fillId="12" borderId="0" applyNumberFormat="0" applyBorder="0" applyAlignment="0" applyProtection="0"/>
    <xf numFmtId="171" fontId="8" fillId="12" borderId="0" applyNumberFormat="0" applyBorder="0" applyAlignment="0" applyProtection="0"/>
    <xf numFmtId="171" fontId="8" fillId="12" borderId="0" applyNumberFormat="0" applyBorder="0" applyAlignment="0" applyProtection="0"/>
    <xf numFmtId="171" fontId="8" fillId="12" borderId="0" applyNumberFormat="0" applyBorder="0" applyAlignment="0" applyProtection="0"/>
    <xf numFmtId="171" fontId="8" fillId="12" borderId="0" applyNumberFormat="0" applyBorder="0" applyAlignment="0" applyProtection="0"/>
    <xf numFmtId="171" fontId="8" fillId="12" borderId="0" applyNumberFormat="0" applyBorder="0" applyAlignment="0" applyProtection="0"/>
    <xf numFmtId="171" fontId="8" fillId="12" borderId="0" applyNumberFormat="0" applyBorder="0" applyAlignment="0" applyProtection="0"/>
    <xf numFmtId="0" fontId="8" fillId="11" borderId="0" applyNumberFormat="0" applyBorder="0" applyAlignment="0" applyProtection="0"/>
    <xf numFmtId="171" fontId="8" fillId="12" borderId="0" applyNumberFormat="0" applyBorder="0" applyAlignment="0" applyProtection="0"/>
    <xf numFmtId="171" fontId="8" fillId="12" borderId="0" applyNumberFormat="0" applyBorder="0" applyAlignment="0" applyProtection="0"/>
    <xf numFmtId="171" fontId="8" fillId="12" borderId="0" applyNumberFormat="0" applyBorder="0" applyAlignment="0" applyProtection="0"/>
    <xf numFmtId="171" fontId="8" fillId="12" borderId="0" applyNumberFormat="0" applyBorder="0" applyAlignment="0" applyProtection="0"/>
    <xf numFmtId="171" fontId="8" fillId="12" borderId="0" applyNumberFormat="0" applyBorder="0" applyAlignment="0" applyProtection="0"/>
    <xf numFmtId="171" fontId="8" fillId="12" borderId="0" applyNumberFormat="0" applyBorder="0" applyAlignment="0" applyProtection="0"/>
    <xf numFmtId="171" fontId="8" fillId="12" borderId="0" applyNumberFormat="0" applyBorder="0" applyAlignment="0" applyProtection="0"/>
    <xf numFmtId="171" fontId="8" fillId="12" borderId="0" applyNumberFormat="0" applyBorder="0" applyAlignment="0" applyProtection="0"/>
    <xf numFmtId="171" fontId="8" fillId="12" borderId="0" applyNumberFormat="0" applyBorder="0" applyAlignment="0" applyProtection="0"/>
    <xf numFmtId="171" fontId="8" fillId="12" borderId="0" applyNumberFormat="0" applyBorder="0" applyAlignment="0" applyProtection="0"/>
    <xf numFmtId="171" fontId="8" fillId="12" borderId="0" applyNumberFormat="0" applyBorder="0" applyAlignment="0" applyProtection="0"/>
    <xf numFmtId="171" fontId="8" fillId="12" borderId="0" applyNumberFormat="0" applyBorder="0" applyAlignment="0" applyProtection="0"/>
    <xf numFmtId="171" fontId="8" fillId="12" borderId="0" applyNumberFormat="0" applyBorder="0" applyAlignment="0" applyProtection="0"/>
    <xf numFmtId="171" fontId="8" fillId="12" borderId="0" applyNumberFormat="0" applyBorder="0" applyAlignment="0" applyProtection="0"/>
    <xf numFmtId="171" fontId="8" fillId="12" borderId="0" applyNumberFormat="0" applyBorder="0" applyAlignment="0" applyProtection="0"/>
    <xf numFmtId="171" fontId="8" fillId="12" borderId="0" applyNumberFormat="0" applyBorder="0" applyAlignment="0" applyProtection="0"/>
    <xf numFmtId="171" fontId="8" fillId="12" borderId="0" applyNumberFormat="0" applyBorder="0" applyAlignment="0" applyProtection="0"/>
    <xf numFmtId="171" fontId="8" fillId="12" borderId="0" applyNumberFormat="0" applyBorder="0" applyAlignment="0" applyProtection="0"/>
    <xf numFmtId="171" fontId="8" fillId="12" borderId="0" applyNumberFormat="0" applyBorder="0" applyAlignment="0" applyProtection="0"/>
    <xf numFmtId="171" fontId="8" fillId="12" borderId="0" applyNumberFormat="0" applyBorder="0" applyAlignment="0" applyProtection="0"/>
    <xf numFmtId="171" fontId="8" fillId="3" borderId="0" applyNumberFormat="0" applyBorder="0" applyAlignment="0" applyProtection="0"/>
    <xf numFmtId="171" fontId="8" fillId="3" borderId="0" applyNumberFormat="0" applyBorder="0" applyAlignment="0" applyProtection="0"/>
    <xf numFmtId="171" fontId="8" fillId="3" borderId="0" applyNumberFormat="0" applyBorder="0" applyAlignment="0" applyProtection="0"/>
    <xf numFmtId="171" fontId="8" fillId="3" borderId="0" applyNumberFormat="0" applyBorder="0" applyAlignment="0" applyProtection="0"/>
    <xf numFmtId="171" fontId="8" fillId="3" borderId="0" applyNumberFormat="0" applyBorder="0" applyAlignment="0" applyProtection="0"/>
    <xf numFmtId="171" fontId="8" fillId="3" borderId="0" applyNumberFormat="0" applyBorder="0" applyAlignment="0" applyProtection="0"/>
    <xf numFmtId="171" fontId="8" fillId="3" borderId="0" applyNumberFormat="0" applyBorder="0" applyAlignment="0" applyProtection="0"/>
    <xf numFmtId="171" fontId="8" fillId="3" borderId="0" applyNumberFormat="0" applyBorder="0" applyAlignment="0" applyProtection="0"/>
    <xf numFmtId="171" fontId="8" fillId="3" borderId="0" applyNumberFormat="0" applyBorder="0" applyAlignment="0" applyProtection="0"/>
    <xf numFmtId="171" fontId="8" fillId="3" borderId="0" applyNumberFormat="0" applyBorder="0" applyAlignment="0" applyProtection="0"/>
    <xf numFmtId="0" fontId="8" fillId="15" borderId="0" applyNumberFormat="0" applyBorder="0" applyAlignment="0" applyProtection="0"/>
    <xf numFmtId="171" fontId="8" fillId="3" borderId="0" applyNumberFormat="0" applyBorder="0" applyAlignment="0" applyProtection="0"/>
    <xf numFmtId="171" fontId="8" fillId="3" borderId="0" applyNumberFormat="0" applyBorder="0" applyAlignment="0" applyProtection="0"/>
    <xf numFmtId="171" fontId="8" fillId="3" borderId="0" applyNumberFormat="0" applyBorder="0" applyAlignment="0" applyProtection="0"/>
    <xf numFmtId="171" fontId="8" fillId="3" borderId="0" applyNumberFormat="0" applyBorder="0" applyAlignment="0" applyProtection="0"/>
    <xf numFmtId="171" fontId="8" fillId="3" borderId="0" applyNumberFormat="0" applyBorder="0" applyAlignment="0" applyProtection="0"/>
    <xf numFmtId="171" fontId="8" fillId="3" borderId="0" applyNumberFormat="0" applyBorder="0" applyAlignment="0" applyProtection="0"/>
    <xf numFmtId="171" fontId="8" fillId="3" borderId="0" applyNumberFormat="0" applyBorder="0" applyAlignment="0" applyProtection="0"/>
    <xf numFmtId="171" fontId="8" fillId="3" borderId="0" applyNumberFormat="0" applyBorder="0" applyAlignment="0" applyProtection="0"/>
    <xf numFmtId="171" fontId="8" fillId="3" borderId="0" applyNumberFormat="0" applyBorder="0" applyAlignment="0" applyProtection="0"/>
    <xf numFmtId="171" fontId="8" fillId="3" borderId="0" applyNumberFormat="0" applyBorder="0" applyAlignment="0" applyProtection="0"/>
    <xf numFmtId="171" fontId="8" fillId="3" borderId="0" applyNumberFormat="0" applyBorder="0" applyAlignment="0" applyProtection="0"/>
    <xf numFmtId="171" fontId="8" fillId="3" borderId="0" applyNumberFormat="0" applyBorder="0" applyAlignment="0" applyProtection="0"/>
    <xf numFmtId="171" fontId="8" fillId="3" borderId="0" applyNumberFormat="0" applyBorder="0" applyAlignment="0" applyProtection="0"/>
    <xf numFmtId="171" fontId="8" fillId="3" borderId="0" applyNumberFormat="0" applyBorder="0" applyAlignment="0" applyProtection="0"/>
    <xf numFmtId="171" fontId="8" fillId="3" borderId="0" applyNumberFormat="0" applyBorder="0" applyAlignment="0" applyProtection="0"/>
    <xf numFmtId="171" fontId="8" fillId="3" borderId="0" applyNumberFormat="0" applyBorder="0" applyAlignment="0" applyProtection="0"/>
    <xf numFmtId="171" fontId="8" fillId="3" borderId="0" applyNumberFormat="0" applyBorder="0" applyAlignment="0" applyProtection="0"/>
    <xf numFmtId="171" fontId="8" fillId="3" borderId="0" applyNumberFormat="0" applyBorder="0" applyAlignment="0" applyProtection="0"/>
    <xf numFmtId="171" fontId="8" fillId="3" borderId="0" applyNumberFormat="0" applyBorder="0" applyAlignment="0" applyProtection="0"/>
    <xf numFmtId="171" fontId="8" fillId="3" borderId="0" applyNumberFormat="0" applyBorder="0" applyAlignment="0" applyProtection="0"/>
    <xf numFmtId="171" fontId="8" fillId="6" borderId="0" applyNumberFormat="0" applyBorder="0" applyAlignment="0" applyProtection="0"/>
    <xf numFmtId="171" fontId="8" fillId="6" borderId="0" applyNumberFormat="0" applyBorder="0" applyAlignment="0" applyProtection="0"/>
    <xf numFmtId="171" fontId="8" fillId="6" borderId="0" applyNumberFormat="0" applyBorder="0" applyAlignment="0" applyProtection="0"/>
    <xf numFmtId="171" fontId="8" fillId="6" borderId="0" applyNumberFormat="0" applyBorder="0" applyAlignment="0" applyProtection="0"/>
    <xf numFmtId="171" fontId="8" fillId="6" borderId="0" applyNumberFormat="0" applyBorder="0" applyAlignment="0" applyProtection="0"/>
    <xf numFmtId="171" fontId="8" fillId="6" borderId="0" applyNumberFormat="0" applyBorder="0" applyAlignment="0" applyProtection="0"/>
    <xf numFmtId="171" fontId="8" fillId="6" borderId="0" applyNumberFormat="0" applyBorder="0" applyAlignment="0" applyProtection="0"/>
    <xf numFmtId="171" fontId="8" fillId="6" borderId="0" applyNumberFormat="0" applyBorder="0" applyAlignment="0" applyProtection="0"/>
    <xf numFmtId="171" fontId="8" fillId="6" borderId="0" applyNumberFormat="0" applyBorder="0" applyAlignment="0" applyProtection="0"/>
    <xf numFmtId="171" fontId="8" fillId="6" borderId="0" applyNumberFormat="0" applyBorder="0" applyAlignment="0" applyProtection="0"/>
    <xf numFmtId="0" fontId="8" fillId="16" borderId="0" applyNumberFormat="0" applyBorder="0" applyAlignment="0" applyProtection="0"/>
    <xf numFmtId="171" fontId="8" fillId="6" borderId="0" applyNumberFormat="0" applyBorder="0" applyAlignment="0" applyProtection="0"/>
    <xf numFmtId="171" fontId="8" fillId="6" borderId="0" applyNumberFormat="0" applyBorder="0" applyAlignment="0" applyProtection="0"/>
    <xf numFmtId="171" fontId="8" fillId="6" borderId="0" applyNumberFormat="0" applyBorder="0" applyAlignment="0" applyProtection="0"/>
    <xf numFmtId="171" fontId="8" fillId="6" borderId="0" applyNumberFormat="0" applyBorder="0" applyAlignment="0" applyProtection="0"/>
    <xf numFmtId="171" fontId="8" fillId="6" borderId="0" applyNumberFormat="0" applyBorder="0" applyAlignment="0" applyProtection="0"/>
    <xf numFmtId="171" fontId="8" fillId="6" borderId="0" applyNumberFormat="0" applyBorder="0" applyAlignment="0" applyProtection="0"/>
    <xf numFmtId="171" fontId="8" fillId="6" borderId="0" applyNumberFormat="0" applyBorder="0" applyAlignment="0" applyProtection="0"/>
    <xf numFmtId="171" fontId="8" fillId="6" borderId="0" applyNumberFormat="0" applyBorder="0" applyAlignment="0" applyProtection="0"/>
    <xf numFmtId="171" fontId="8" fillId="6" borderId="0" applyNumberFormat="0" applyBorder="0" applyAlignment="0" applyProtection="0"/>
    <xf numFmtId="171" fontId="8" fillId="6" borderId="0" applyNumberFormat="0" applyBorder="0" applyAlignment="0" applyProtection="0"/>
    <xf numFmtId="171" fontId="8" fillId="6" borderId="0" applyNumberFormat="0" applyBorder="0" applyAlignment="0" applyProtection="0"/>
    <xf numFmtId="171" fontId="8" fillId="6" borderId="0" applyNumberFormat="0" applyBorder="0" applyAlignment="0" applyProtection="0"/>
    <xf numFmtId="171" fontId="8" fillId="6" borderId="0" applyNumberFormat="0" applyBorder="0" applyAlignment="0" applyProtection="0"/>
    <xf numFmtId="171" fontId="8" fillId="6" borderId="0" applyNumberFormat="0" applyBorder="0" applyAlignment="0" applyProtection="0"/>
    <xf numFmtId="171" fontId="8" fillId="6" borderId="0" applyNumberFormat="0" applyBorder="0" applyAlignment="0" applyProtection="0"/>
    <xf numFmtId="171" fontId="8" fillId="6" borderId="0" applyNumberFormat="0" applyBorder="0" applyAlignment="0" applyProtection="0"/>
    <xf numFmtId="171" fontId="8" fillId="6" borderId="0" applyNumberFormat="0" applyBorder="0" applyAlignment="0" applyProtection="0"/>
    <xf numFmtId="171" fontId="8" fillId="6" borderId="0" applyNumberFormat="0" applyBorder="0" applyAlignment="0" applyProtection="0"/>
    <xf numFmtId="171" fontId="8" fillId="6" borderId="0" applyNumberFormat="0" applyBorder="0" applyAlignment="0" applyProtection="0"/>
    <xf numFmtId="171" fontId="8" fillId="6" borderId="0" applyNumberFormat="0" applyBorder="0" applyAlignment="0" applyProtection="0"/>
    <xf numFmtId="171" fontId="8" fillId="9" borderId="0" applyNumberFormat="0" applyBorder="0" applyAlignment="0" applyProtection="0"/>
    <xf numFmtId="171" fontId="8" fillId="9" borderId="0" applyNumberFormat="0" applyBorder="0" applyAlignment="0" applyProtection="0"/>
    <xf numFmtId="171" fontId="8" fillId="9" borderId="0" applyNumberFormat="0" applyBorder="0" applyAlignment="0" applyProtection="0"/>
    <xf numFmtId="171" fontId="8" fillId="9" borderId="0" applyNumberFormat="0" applyBorder="0" applyAlignment="0" applyProtection="0"/>
    <xf numFmtId="171" fontId="8" fillId="9" borderId="0" applyNumberFormat="0" applyBorder="0" applyAlignment="0" applyProtection="0"/>
    <xf numFmtId="171" fontId="8" fillId="9" borderId="0" applyNumberFormat="0" applyBorder="0" applyAlignment="0" applyProtection="0"/>
    <xf numFmtId="171" fontId="8" fillId="9" borderId="0" applyNumberFormat="0" applyBorder="0" applyAlignment="0" applyProtection="0"/>
    <xf numFmtId="171" fontId="8" fillId="9" borderId="0" applyNumberFormat="0" applyBorder="0" applyAlignment="0" applyProtection="0"/>
    <xf numFmtId="171" fontId="8" fillId="9" borderId="0" applyNumberFormat="0" applyBorder="0" applyAlignment="0" applyProtection="0"/>
    <xf numFmtId="171" fontId="8" fillId="9" borderId="0" applyNumberFormat="0" applyBorder="0" applyAlignment="0" applyProtection="0"/>
    <xf numFmtId="0" fontId="8" fillId="17" borderId="0" applyNumberFormat="0" applyBorder="0" applyAlignment="0" applyProtection="0"/>
    <xf numFmtId="171" fontId="8" fillId="9" borderId="0" applyNumberFormat="0" applyBorder="0" applyAlignment="0" applyProtection="0"/>
    <xf numFmtId="171" fontId="8" fillId="9" borderId="0" applyNumberFormat="0" applyBorder="0" applyAlignment="0" applyProtection="0"/>
    <xf numFmtId="171" fontId="8" fillId="9" borderId="0" applyNumberFormat="0" applyBorder="0" applyAlignment="0" applyProtection="0"/>
    <xf numFmtId="171" fontId="8" fillId="9" borderId="0" applyNumberFormat="0" applyBorder="0" applyAlignment="0" applyProtection="0"/>
    <xf numFmtId="171" fontId="8" fillId="9" borderId="0" applyNumberFormat="0" applyBorder="0" applyAlignment="0" applyProtection="0"/>
    <xf numFmtId="171" fontId="8" fillId="9" borderId="0" applyNumberFormat="0" applyBorder="0" applyAlignment="0" applyProtection="0"/>
    <xf numFmtId="171" fontId="8" fillId="9" borderId="0" applyNumberFormat="0" applyBorder="0" applyAlignment="0" applyProtection="0"/>
    <xf numFmtId="171" fontId="8" fillId="9" borderId="0" applyNumberFormat="0" applyBorder="0" applyAlignment="0" applyProtection="0"/>
    <xf numFmtId="171" fontId="8" fillId="9" borderId="0" applyNumberFormat="0" applyBorder="0" applyAlignment="0" applyProtection="0"/>
    <xf numFmtId="171" fontId="8" fillId="9" borderId="0" applyNumberFormat="0" applyBorder="0" applyAlignment="0" applyProtection="0"/>
    <xf numFmtId="171" fontId="8" fillId="9" borderId="0" applyNumberFormat="0" applyBorder="0" applyAlignment="0" applyProtection="0"/>
    <xf numFmtId="171" fontId="8" fillId="9" borderId="0" applyNumberFormat="0" applyBorder="0" applyAlignment="0" applyProtection="0"/>
    <xf numFmtId="171" fontId="8" fillId="9" borderId="0" applyNumberFormat="0" applyBorder="0" applyAlignment="0" applyProtection="0"/>
    <xf numFmtId="171" fontId="8" fillId="9" borderId="0" applyNumberFormat="0" applyBorder="0" applyAlignment="0" applyProtection="0"/>
    <xf numFmtId="171" fontId="8" fillId="9" borderId="0" applyNumberFormat="0" applyBorder="0" applyAlignment="0" applyProtection="0"/>
    <xf numFmtId="171" fontId="8" fillId="9" borderId="0" applyNumberFormat="0" applyBorder="0" applyAlignment="0" applyProtection="0"/>
    <xf numFmtId="171" fontId="8" fillId="9" borderId="0" applyNumberFormat="0" applyBorder="0" applyAlignment="0" applyProtection="0"/>
    <xf numFmtId="171" fontId="8" fillId="9" borderId="0" applyNumberFormat="0" applyBorder="0" applyAlignment="0" applyProtection="0"/>
    <xf numFmtId="171" fontId="8" fillId="9" borderId="0" applyNumberFormat="0" applyBorder="0" applyAlignment="0" applyProtection="0"/>
    <xf numFmtId="171" fontId="8" fillId="9" borderId="0" applyNumberFormat="0" applyBorder="0" applyAlignment="0" applyProtection="0"/>
    <xf numFmtId="171" fontId="10" fillId="6" borderId="0" applyNumberFormat="0" applyBorder="0" applyAlignment="0" applyProtection="0"/>
    <xf numFmtId="171" fontId="10" fillId="6" borderId="0" applyNumberFormat="0" applyBorder="0" applyAlignment="0" applyProtection="0"/>
    <xf numFmtId="171" fontId="10" fillId="6" borderId="0" applyNumberFormat="0" applyBorder="0" applyAlignment="0" applyProtection="0"/>
    <xf numFmtId="171" fontId="10" fillId="6" borderId="0" applyNumberFormat="0" applyBorder="0" applyAlignment="0" applyProtection="0"/>
    <xf numFmtId="171" fontId="10" fillId="6" borderId="0" applyNumberFormat="0" applyBorder="0" applyAlignment="0" applyProtection="0"/>
    <xf numFmtId="171" fontId="10" fillId="6" borderId="0" applyNumberFormat="0" applyBorder="0" applyAlignment="0" applyProtection="0"/>
    <xf numFmtId="171" fontId="10" fillId="6" borderId="0" applyNumberFormat="0" applyBorder="0" applyAlignment="0" applyProtection="0"/>
    <xf numFmtId="171" fontId="10" fillId="6" borderId="0" applyNumberFormat="0" applyBorder="0" applyAlignment="0" applyProtection="0"/>
    <xf numFmtId="171" fontId="10" fillId="6" borderId="0" applyNumberFormat="0" applyBorder="0" applyAlignment="0" applyProtection="0"/>
    <xf numFmtId="171" fontId="10" fillId="6" borderId="0" applyNumberFormat="0" applyBorder="0" applyAlignment="0" applyProtection="0"/>
    <xf numFmtId="0" fontId="10" fillId="4" borderId="0" applyNumberFormat="0" applyBorder="0" applyAlignment="0" applyProtection="0"/>
    <xf numFmtId="171" fontId="10" fillId="6" borderId="0" applyNumberFormat="0" applyBorder="0" applyAlignment="0" applyProtection="0"/>
    <xf numFmtId="171" fontId="10" fillId="6" borderId="0" applyNumberFormat="0" applyBorder="0" applyAlignment="0" applyProtection="0"/>
    <xf numFmtId="171" fontId="10" fillId="6" borderId="0" applyNumberFormat="0" applyBorder="0" applyAlignment="0" applyProtection="0"/>
    <xf numFmtId="171" fontId="10" fillId="6" borderId="0" applyNumberFormat="0" applyBorder="0" applyAlignment="0" applyProtection="0"/>
    <xf numFmtId="171" fontId="10" fillId="6" borderId="0" applyNumberFormat="0" applyBorder="0" applyAlignment="0" applyProtection="0"/>
    <xf numFmtId="171" fontId="10" fillId="6" borderId="0" applyNumberFormat="0" applyBorder="0" applyAlignment="0" applyProtection="0"/>
    <xf numFmtId="171" fontId="10" fillId="6" borderId="0" applyNumberFormat="0" applyBorder="0" applyAlignment="0" applyProtection="0"/>
    <xf numFmtId="171" fontId="10" fillId="6" borderId="0" applyNumberFormat="0" applyBorder="0" applyAlignment="0" applyProtection="0"/>
    <xf numFmtId="171" fontId="10" fillId="6" borderId="0" applyNumberFormat="0" applyBorder="0" applyAlignment="0" applyProtection="0"/>
    <xf numFmtId="171" fontId="10" fillId="6" borderId="0" applyNumberFormat="0" applyBorder="0" applyAlignment="0" applyProtection="0"/>
    <xf numFmtId="171" fontId="10" fillId="6" borderId="0" applyNumberFormat="0" applyBorder="0" applyAlignment="0" applyProtection="0"/>
    <xf numFmtId="171" fontId="10" fillId="6" borderId="0" applyNumberFormat="0" applyBorder="0" applyAlignment="0" applyProtection="0"/>
    <xf numFmtId="171" fontId="10" fillId="6" borderId="0" applyNumberFormat="0" applyBorder="0" applyAlignment="0" applyProtection="0"/>
    <xf numFmtId="171" fontId="10" fillId="6" borderId="0" applyNumberFormat="0" applyBorder="0" applyAlignment="0" applyProtection="0"/>
    <xf numFmtId="171" fontId="10" fillId="6" borderId="0" applyNumberFormat="0" applyBorder="0" applyAlignment="0" applyProtection="0"/>
    <xf numFmtId="171" fontId="10" fillId="6" borderId="0" applyNumberFormat="0" applyBorder="0" applyAlignment="0" applyProtection="0"/>
    <xf numFmtId="171" fontId="10" fillId="6" borderId="0" applyNumberFormat="0" applyBorder="0" applyAlignment="0" applyProtection="0"/>
    <xf numFmtId="171" fontId="10" fillId="6" borderId="0" applyNumberFormat="0" applyBorder="0" applyAlignment="0" applyProtection="0"/>
    <xf numFmtId="171" fontId="10" fillId="6" borderId="0" applyNumberFormat="0" applyBorder="0" applyAlignment="0" applyProtection="0"/>
    <xf numFmtId="171" fontId="10" fillId="6" borderId="0" applyNumberFormat="0" applyBorder="0" applyAlignment="0" applyProtection="0"/>
    <xf numFmtId="171" fontId="12" fillId="23" borderId="5" applyNumberFormat="0" applyAlignment="0" applyProtection="0"/>
    <xf numFmtId="171" fontId="12" fillId="23" borderId="5" applyNumberFormat="0" applyAlignment="0" applyProtection="0"/>
    <xf numFmtId="171" fontId="12" fillId="23" borderId="5" applyNumberFormat="0" applyAlignment="0" applyProtection="0"/>
    <xf numFmtId="171" fontId="12" fillId="23" borderId="5" applyNumberFormat="0" applyAlignment="0" applyProtection="0"/>
    <xf numFmtId="171" fontId="12" fillId="23" borderId="5" applyNumberFormat="0" applyAlignment="0" applyProtection="0"/>
    <xf numFmtId="171" fontId="12" fillId="23" borderId="5" applyNumberFormat="0" applyAlignment="0" applyProtection="0"/>
    <xf numFmtId="171" fontId="12" fillId="23" borderId="5" applyNumberFormat="0" applyAlignment="0" applyProtection="0"/>
    <xf numFmtId="171" fontId="12" fillId="23" borderId="5" applyNumberFormat="0" applyAlignment="0" applyProtection="0"/>
    <xf numFmtId="171" fontId="12" fillId="23" borderId="5" applyNumberFormat="0" applyAlignment="0" applyProtection="0"/>
    <xf numFmtId="171" fontId="12" fillId="23" borderId="5" applyNumberFormat="0" applyAlignment="0" applyProtection="0"/>
    <xf numFmtId="0" fontId="11" fillId="22" borderId="5" applyNumberFormat="0" applyAlignment="0" applyProtection="0"/>
    <xf numFmtId="171" fontId="12" fillId="23" borderId="5" applyNumberFormat="0" applyAlignment="0" applyProtection="0"/>
    <xf numFmtId="171" fontId="12" fillId="23" borderId="5" applyNumberFormat="0" applyAlignment="0" applyProtection="0"/>
    <xf numFmtId="171" fontId="12" fillId="23" borderId="5" applyNumberFormat="0" applyAlignment="0" applyProtection="0"/>
    <xf numFmtId="171" fontId="12" fillId="23" borderId="5" applyNumberFormat="0" applyAlignment="0" applyProtection="0"/>
    <xf numFmtId="171" fontId="12" fillId="23" borderId="5" applyNumberFormat="0" applyAlignment="0" applyProtection="0"/>
    <xf numFmtId="171" fontId="12" fillId="23" borderId="5" applyNumberFormat="0" applyAlignment="0" applyProtection="0"/>
    <xf numFmtId="171" fontId="12" fillId="23" borderId="5" applyNumberFormat="0" applyAlignment="0" applyProtection="0"/>
    <xf numFmtId="171" fontId="12" fillId="23" borderId="5" applyNumberFormat="0" applyAlignment="0" applyProtection="0"/>
    <xf numFmtId="171" fontId="12" fillId="23" borderId="5" applyNumberFormat="0" applyAlignment="0" applyProtection="0"/>
    <xf numFmtId="171" fontId="12" fillId="23" borderId="5" applyNumberFormat="0" applyAlignment="0" applyProtection="0"/>
    <xf numFmtId="171" fontId="12" fillId="23" borderId="5" applyNumberFormat="0" applyAlignment="0" applyProtection="0"/>
    <xf numFmtId="171" fontId="12" fillId="23" borderId="5" applyNumberFormat="0" applyAlignment="0" applyProtection="0"/>
    <xf numFmtId="171" fontId="12" fillId="23" borderId="5" applyNumberFormat="0" applyAlignment="0" applyProtection="0"/>
    <xf numFmtId="171" fontId="12" fillId="23" borderId="5" applyNumberFormat="0" applyAlignment="0" applyProtection="0"/>
    <xf numFmtId="171" fontId="12" fillId="23" borderId="5" applyNumberFormat="0" applyAlignment="0" applyProtection="0"/>
    <xf numFmtId="171" fontId="12" fillId="23" borderId="5" applyNumberFormat="0" applyAlignment="0" applyProtection="0"/>
    <xf numFmtId="171" fontId="12" fillId="23" borderId="5" applyNumberFormat="0" applyAlignment="0" applyProtection="0"/>
    <xf numFmtId="171" fontId="12" fillId="23" borderId="5" applyNumberFormat="0" applyAlignment="0" applyProtection="0"/>
    <xf numFmtId="171" fontId="12" fillId="23" borderId="5" applyNumberFormat="0" applyAlignment="0" applyProtection="0"/>
    <xf numFmtId="171" fontId="12" fillId="23" borderId="5" applyNumberFormat="0" applyAlignment="0" applyProtection="0"/>
    <xf numFmtId="171" fontId="13" fillId="24" borderId="6" applyNumberFormat="0" applyAlignment="0" applyProtection="0"/>
    <xf numFmtId="171" fontId="13" fillId="24" borderId="6" applyNumberFormat="0" applyAlignment="0" applyProtection="0"/>
    <xf numFmtId="171" fontId="13" fillId="24" borderId="6" applyNumberFormat="0" applyAlignment="0" applyProtection="0"/>
    <xf numFmtId="171" fontId="13" fillId="24" borderId="6" applyNumberFormat="0" applyAlignment="0" applyProtection="0"/>
    <xf numFmtId="171" fontId="13" fillId="24" borderId="6" applyNumberFormat="0" applyAlignment="0" applyProtection="0"/>
    <xf numFmtId="171" fontId="13" fillId="24" borderId="6" applyNumberFormat="0" applyAlignment="0" applyProtection="0"/>
    <xf numFmtId="171" fontId="13" fillId="24" borderId="6" applyNumberFormat="0" applyAlignment="0" applyProtection="0"/>
    <xf numFmtId="171" fontId="13" fillId="24" borderId="6" applyNumberFormat="0" applyAlignment="0" applyProtection="0"/>
    <xf numFmtId="171" fontId="13" fillId="24" borderId="6" applyNumberFormat="0" applyAlignment="0" applyProtection="0"/>
    <xf numFmtId="171" fontId="13" fillId="24" borderId="6" applyNumberFormat="0" applyAlignment="0" applyProtection="0"/>
    <xf numFmtId="0" fontId="13" fillId="24" borderId="6" applyNumberFormat="0" applyAlignment="0" applyProtection="0"/>
    <xf numFmtId="171" fontId="13" fillId="24" borderId="6" applyNumberFormat="0" applyAlignment="0" applyProtection="0"/>
    <xf numFmtId="171" fontId="13" fillId="24" borderId="6" applyNumberFormat="0" applyAlignment="0" applyProtection="0"/>
    <xf numFmtId="171" fontId="13" fillId="24" borderId="6" applyNumberFormat="0" applyAlignment="0" applyProtection="0"/>
    <xf numFmtId="171" fontId="13" fillId="24" borderId="6" applyNumberFormat="0" applyAlignment="0" applyProtection="0"/>
    <xf numFmtId="171" fontId="13" fillId="24" borderId="6" applyNumberFormat="0" applyAlignment="0" applyProtection="0"/>
    <xf numFmtId="171" fontId="13" fillId="24" borderId="6" applyNumberFormat="0" applyAlignment="0" applyProtection="0"/>
    <xf numFmtId="171" fontId="13" fillId="24" borderId="6" applyNumberFormat="0" applyAlignment="0" applyProtection="0"/>
    <xf numFmtId="171" fontId="13" fillId="24" borderId="6" applyNumberFormat="0" applyAlignment="0" applyProtection="0"/>
    <xf numFmtId="171" fontId="13" fillId="24" borderId="6" applyNumberFormat="0" applyAlignment="0" applyProtection="0"/>
    <xf numFmtId="171" fontId="13" fillId="24" borderId="6" applyNumberFormat="0" applyAlignment="0" applyProtection="0"/>
    <xf numFmtId="171" fontId="13" fillId="24" borderId="6" applyNumberFormat="0" applyAlignment="0" applyProtection="0"/>
    <xf numFmtId="171" fontId="13" fillId="24" borderId="6" applyNumberFormat="0" applyAlignment="0" applyProtection="0"/>
    <xf numFmtId="171" fontId="13" fillId="24" borderId="6" applyNumberFormat="0" applyAlignment="0" applyProtection="0"/>
    <xf numFmtId="171" fontId="13" fillId="24" borderId="6" applyNumberFormat="0" applyAlignment="0" applyProtection="0"/>
    <xf numFmtId="171" fontId="13" fillId="24" borderId="6" applyNumberFormat="0" applyAlignment="0" applyProtection="0"/>
    <xf numFmtId="171" fontId="13" fillId="24" borderId="6" applyNumberFormat="0" applyAlignment="0" applyProtection="0"/>
    <xf numFmtId="171" fontId="13" fillId="24" borderId="6" applyNumberFormat="0" applyAlignment="0" applyProtection="0"/>
    <xf numFmtId="171" fontId="13" fillId="24" borderId="6" applyNumberFormat="0" applyAlignment="0" applyProtection="0"/>
    <xf numFmtId="171" fontId="13" fillId="24" borderId="6" applyNumberFormat="0" applyAlignment="0" applyProtection="0"/>
    <xf numFmtId="171" fontId="13" fillId="24" borderId="6" applyNumberFormat="0" applyAlignment="0" applyProtection="0"/>
    <xf numFmtId="171" fontId="14" fillId="0" borderId="7" applyNumberFormat="0" applyFill="0" applyAlignment="0" applyProtection="0"/>
    <xf numFmtId="171" fontId="14" fillId="0" borderId="7" applyNumberFormat="0" applyFill="0" applyAlignment="0" applyProtection="0"/>
    <xf numFmtId="171" fontId="14" fillId="0" borderId="7" applyNumberFormat="0" applyFill="0" applyAlignment="0" applyProtection="0"/>
    <xf numFmtId="171" fontId="14" fillId="0" borderId="7" applyNumberFormat="0" applyFill="0" applyAlignment="0" applyProtection="0"/>
    <xf numFmtId="171" fontId="14" fillId="0" borderId="7" applyNumberFormat="0" applyFill="0" applyAlignment="0" applyProtection="0"/>
    <xf numFmtId="171" fontId="14" fillId="0" borderId="7" applyNumberFormat="0" applyFill="0" applyAlignment="0" applyProtection="0"/>
    <xf numFmtId="171" fontId="14" fillId="0" borderId="7" applyNumberFormat="0" applyFill="0" applyAlignment="0" applyProtection="0"/>
    <xf numFmtId="171" fontId="14" fillId="0" borderId="7" applyNumberFormat="0" applyFill="0" applyAlignment="0" applyProtection="0"/>
    <xf numFmtId="171" fontId="14" fillId="0" borderId="7" applyNumberFormat="0" applyFill="0" applyAlignment="0" applyProtection="0"/>
    <xf numFmtId="171" fontId="14" fillId="0" borderId="7" applyNumberFormat="0" applyFill="0" applyAlignment="0" applyProtection="0"/>
    <xf numFmtId="0" fontId="15" fillId="0" borderId="8" applyNumberFormat="0" applyFill="0" applyAlignment="0" applyProtection="0"/>
    <xf numFmtId="171" fontId="14" fillId="0" borderId="7" applyNumberFormat="0" applyFill="0" applyAlignment="0" applyProtection="0"/>
    <xf numFmtId="171" fontId="14" fillId="0" borderId="7" applyNumberFormat="0" applyFill="0" applyAlignment="0" applyProtection="0"/>
    <xf numFmtId="171" fontId="14" fillId="0" borderId="7" applyNumberFormat="0" applyFill="0" applyAlignment="0" applyProtection="0"/>
    <xf numFmtId="171" fontId="14" fillId="0" borderId="7" applyNumberFormat="0" applyFill="0" applyAlignment="0" applyProtection="0"/>
    <xf numFmtId="171" fontId="14" fillId="0" borderId="7" applyNumberFormat="0" applyFill="0" applyAlignment="0" applyProtection="0"/>
    <xf numFmtId="171" fontId="14" fillId="0" borderId="7" applyNumberFormat="0" applyFill="0" applyAlignment="0" applyProtection="0"/>
    <xf numFmtId="171" fontId="14" fillId="0" borderId="7" applyNumberFormat="0" applyFill="0" applyAlignment="0" applyProtection="0"/>
    <xf numFmtId="171" fontId="14" fillId="0" borderId="7" applyNumberFormat="0" applyFill="0" applyAlignment="0" applyProtection="0"/>
    <xf numFmtId="171" fontId="14" fillId="0" borderId="7" applyNumberFormat="0" applyFill="0" applyAlignment="0" applyProtection="0"/>
    <xf numFmtId="171" fontId="14" fillId="0" borderId="7" applyNumberFormat="0" applyFill="0" applyAlignment="0" applyProtection="0"/>
    <xf numFmtId="171" fontId="14" fillId="0" borderId="7" applyNumberFormat="0" applyFill="0" applyAlignment="0" applyProtection="0"/>
    <xf numFmtId="171" fontId="14" fillId="0" borderId="7" applyNumberFormat="0" applyFill="0" applyAlignment="0" applyProtection="0"/>
    <xf numFmtId="171" fontId="14" fillId="0" borderId="7" applyNumberFormat="0" applyFill="0" applyAlignment="0" applyProtection="0"/>
    <xf numFmtId="171" fontId="14" fillId="0" borderId="7" applyNumberFormat="0" applyFill="0" applyAlignment="0" applyProtection="0"/>
    <xf numFmtId="171" fontId="14" fillId="0" borderId="7" applyNumberFormat="0" applyFill="0" applyAlignment="0" applyProtection="0"/>
    <xf numFmtId="171" fontId="14" fillId="0" borderId="7" applyNumberFormat="0" applyFill="0" applyAlignment="0" applyProtection="0"/>
    <xf numFmtId="171" fontId="14" fillId="0" borderId="7" applyNumberFormat="0" applyFill="0" applyAlignment="0" applyProtection="0"/>
    <xf numFmtId="171" fontId="14" fillId="0" borderId="7" applyNumberFormat="0" applyFill="0" applyAlignment="0" applyProtection="0"/>
    <xf numFmtId="171" fontId="14" fillId="0" borderId="7" applyNumberFormat="0" applyFill="0" applyAlignment="0" applyProtection="0"/>
    <xf numFmtId="171" fontId="14" fillId="0" borderId="7" applyNumberFormat="0" applyFill="0" applyAlignment="0" applyProtection="0"/>
    <xf numFmtId="0" fontId="13" fillId="24" borderId="6" applyNumberFormat="0" applyAlignment="0" applyProtection="0"/>
    <xf numFmtId="171" fontId="16" fillId="0" borderId="0" applyNumberFormat="0" applyFill="0" applyBorder="0" applyAlignment="0" applyProtection="0"/>
    <xf numFmtId="171" fontId="16" fillId="0" borderId="0" applyNumberFormat="0" applyFill="0" applyBorder="0" applyAlignment="0" applyProtection="0"/>
    <xf numFmtId="171" fontId="16" fillId="0" borderId="0" applyNumberFormat="0" applyFill="0" applyBorder="0" applyAlignment="0" applyProtection="0"/>
    <xf numFmtId="171" fontId="16" fillId="0" borderId="0" applyNumberFormat="0" applyFill="0" applyBorder="0" applyAlignment="0" applyProtection="0"/>
    <xf numFmtId="171" fontId="16" fillId="0" borderId="0" applyNumberFormat="0" applyFill="0" applyBorder="0" applyAlignment="0" applyProtection="0"/>
    <xf numFmtId="171" fontId="16" fillId="0" borderId="0" applyNumberFormat="0" applyFill="0" applyBorder="0" applyAlignment="0" applyProtection="0"/>
    <xf numFmtId="171" fontId="16" fillId="0" borderId="0" applyNumberFormat="0" applyFill="0" applyBorder="0" applyAlignment="0" applyProtection="0"/>
    <xf numFmtId="171" fontId="16" fillId="0" borderId="0" applyNumberFormat="0" applyFill="0" applyBorder="0" applyAlignment="0" applyProtection="0"/>
    <xf numFmtId="171" fontId="16" fillId="0" borderId="0" applyNumberFormat="0" applyFill="0" applyBorder="0" applyAlignment="0" applyProtection="0"/>
    <xf numFmtId="171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171" fontId="16" fillId="0" borderId="0" applyNumberFormat="0" applyFill="0" applyBorder="0" applyAlignment="0" applyProtection="0"/>
    <xf numFmtId="171" fontId="16" fillId="0" borderId="0" applyNumberFormat="0" applyFill="0" applyBorder="0" applyAlignment="0" applyProtection="0"/>
    <xf numFmtId="171" fontId="16" fillId="0" borderId="0" applyNumberFormat="0" applyFill="0" applyBorder="0" applyAlignment="0" applyProtection="0"/>
    <xf numFmtId="171" fontId="16" fillId="0" borderId="0" applyNumberFormat="0" applyFill="0" applyBorder="0" applyAlignment="0" applyProtection="0"/>
    <xf numFmtId="171" fontId="16" fillId="0" borderId="0" applyNumberFormat="0" applyFill="0" applyBorder="0" applyAlignment="0" applyProtection="0"/>
    <xf numFmtId="171" fontId="16" fillId="0" borderId="0" applyNumberFormat="0" applyFill="0" applyBorder="0" applyAlignment="0" applyProtection="0"/>
    <xf numFmtId="171" fontId="16" fillId="0" borderId="0" applyNumberFormat="0" applyFill="0" applyBorder="0" applyAlignment="0" applyProtection="0"/>
    <xf numFmtId="171" fontId="16" fillId="0" borderId="0" applyNumberFormat="0" applyFill="0" applyBorder="0" applyAlignment="0" applyProtection="0"/>
    <xf numFmtId="171" fontId="16" fillId="0" borderId="0" applyNumberFormat="0" applyFill="0" applyBorder="0" applyAlignment="0" applyProtection="0"/>
    <xf numFmtId="171" fontId="16" fillId="0" borderId="0" applyNumberFormat="0" applyFill="0" applyBorder="0" applyAlignment="0" applyProtection="0"/>
    <xf numFmtId="171" fontId="16" fillId="0" borderId="0" applyNumberFormat="0" applyFill="0" applyBorder="0" applyAlignment="0" applyProtection="0"/>
    <xf numFmtId="171" fontId="16" fillId="0" borderId="0" applyNumberFormat="0" applyFill="0" applyBorder="0" applyAlignment="0" applyProtection="0"/>
    <xf numFmtId="171" fontId="16" fillId="0" borderId="0" applyNumberFormat="0" applyFill="0" applyBorder="0" applyAlignment="0" applyProtection="0"/>
    <xf numFmtId="171" fontId="16" fillId="0" borderId="0" applyNumberFormat="0" applyFill="0" applyBorder="0" applyAlignment="0" applyProtection="0"/>
    <xf numFmtId="171" fontId="16" fillId="0" borderId="0" applyNumberFormat="0" applyFill="0" applyBorder="0" applyAlignment="0" applyProtection="0"/>
    <xf numFmtId="171" fontId="16" fillId="0" borderId="0" applyNumberFormat="0" applyFill="0" applyBorder="0" applyAlignment="0" applyProtection="0"/>
    <xf numFmtId="171" fontId="16" fillId="0" borderId="0" applyNumberFormat="0" applyFill="0" applyBorder="0" applyAlignment="0" applyProtection="0"/>
    <xf numFmtId="171" fontId="16" fillId="0" borderId="0" applyNumberFormat="0" applyFill="0" applyBorder="0" applyAlignment="0" applyProtection="0"/>
    <xf numFmtId="171" fontId="16" fillId="0" borderId="0" applyNumberFormat="0" applyFill="0" applyBorder="0" applyAlignment="0" applyProtection="0"/>
    <xf numFmtId="171" fontId="16" fillId="0" borderId="0" applyNumberFormat="0" applyFill="0" applyBorder="0" applyAlignment="0" applyProtection="0"/>
    <xf numFmtId="171" fontId="8" fillId="25" borderId="0" applyNumberFormat="0" applyBorder="0" applyAlignment="0" applyProtection="0"/>
    <xf numFmtId="171" fontId="8" fillId="25" borderId="0" applyNumberFormat="0" applyBorder="0" applyAlignment="0" applyProtection="0"/>
    <xf numFmtId="171" fontId="8" fillId="25" borderId="0" applyNumberFormat="0" applyBorder="0" applyAlignment="0" applyProtection="0"/>
    <xf numFmtId="171" fontId="8" fillId="25" borderId="0" applyNumberFormat="0" applyBorder="0" applyAlignment="0" applyProtection="0"/>
    <xf numFmtId="171" fontId="8" fillId="25" borderId="0" applyNumberFormat="0" applyBorder="0" applyAlignment="0" applyProtection="0"/>
    <xf numFmtId="171" fontId="8" fillId="25" borderId="0" applyNumberFormat="0" applyBorder="0" applyAlignment="0" applyProtection="0"/>
    <xf numFmtId="171" fontId="8" fillId="25" borderId="0" applyNumberFormat="0" applyBorder="0" applyAlignment="0" applyProtection="0"/>
    <xf numFmtId="171" fontId="8" fillId="25" borderId="0" applyNumberFormat="0" applyBorder="0" applyAlignment="0" applyProtection="0"/>
    <xf numFmtId="171" fontId="8" fillId="25" borderId="0" applyNumberFormat="0" applyBorder="0" applyAlignment="0" applyProtection="0"/>
    <xf numFmtId="171" fontId="8" fillId="25" borderId="0" applyNumberFormat="0" applyBorder="0" applyAlignment="0" applyProtection="0"/>
    <xf numFmtId="0" fontId="8" fillId="19" borderId="0" applyNumberFormat="0" applyBorder="0" applyAlignment="0" applyProtection="0"/>
    <xf numFmtId="171" fontId="8" fillId="25" borderId="0" applyNumberFormat="0" applyBorder="0" applyAlignment="0" applyProtection="0"/>
    <xf numFmtId="171" fontId="8" fillId="25" borderId="0" applyNumberFormat="0" applyBorder="0" applyAlignment="0" applyProtection="0"/>
    <xf numFmtId="171" fontId="8" fillId="25" borderId="0" applyNumberFormat="0" applyBorder="0" applyAlignment="0" applyProtection="0"/>
    <xf numFmtId="171" fontId="8" fillId="25" borderId="0" applyNumberFormat="0" applyBorder="0" applyAlignment="0" applyProtection="0"/>
    <xf numFmtId="171" fontId="8" fillId="25" borderId="0" applyNumberFormat="0" applyBorder="0" applyAlignment="0" applyProtection="0"/>
    <xf numFmtId="171" fontId="8" fillId="25" borderId="0" applyNumberFormat="0" applyBorder="0" applyAlignment="0" applyProtection="0"/>
    <xf numFmtId="171" fontId="8" fillId="25" borderId="0" applyNumberFormat="0" applyBorder="0" applyAlignment="0" applyProtection="0"/>
    <xf numFmtId="171" fontId="8" fillId="25" borderId="0" applyNumberFormat="0" applyBorder="0" applyAlignment="0" applyProtection="0"/>
    <xf numFmtId="171" fontId="8" fillId="25" borderId="0" applyNumberFormat="0" applyBorder="0" applyAlignment="0" applyProtection="0"/>
    <xf numFmtId="171" fontId="8" fillId="25" borderId="0" applyNumberFormat="0" applyBorder="0" applyAlignment="0" applyProtection="0"/>
    <xf numFmtId="171" fontId="8" fillId="25" borderId="0" applyNumberFormat="0" applyBorder="0" applyAlignment="0" applyProtection="0"/>
    <xf numFmtId="171" fontId="8" fillId="25" borderId="0" applyNumberFormat="0" applyBorder="0" applyAlignment="0" applyProtection="0"/>
    <xf numFmtId="171" fontId="8" fillId="25" borderId="0" applyNumberFormat="0" applyBorder="0" applyAlignment="0" applyProtection="0"/>
    <xf numFmtId="171" fontId="8" fillId="25" borderId="0" applyNumberFormat="0" applyBorder="0" applyAlignment="0" applyProtection="0"/>
    <xf numFmtId="171" fontId="8" fillId="25" borderId="0" applyNumberFormat="0" applyBorder="0" applyAlignment="0" applyProtection="0"/>
    <xf numFmtId="171" fontId="8" fillId="25" borderId="0" applyNumberFormat="0" applyBorder="0" applyAlignment="0" applyProtection="0"/>
    <xf numFmtId="171" fontId="8" fillId="25" borderId="0" applyNumberFormat="0" applyBorder="0" applyAlignment="0" applyProtection="0"/>
    <xf numFmtId="171" fontId="8" fillId="25" borderId="0" applyNumberFormat="0" applyBorder="0" applyAlignment="0" applyProtection="0"/>
    <xf numFmtId="171" fontId="8" fillId="25" borderId="0" applyNumberFormat="0" applyBorder="0" applyAlignment="0" applyProtection="0"/>
    <xf numFmtId="171" fontId="8" fillId="25" borderId="0" applyNumberFormat="0" applyBorder="0" applyAlignment="0" applyProtection="0"/>
    <xf numFmtId="171" fontId="8" fillId="18" borderId="0" applyNumberFormat="0" applyBorder="0" applyAlignment="0" applyProtection="0"/>
    <xf numFmtId="171" fontId="8" fillId="18" borderId="0" applyNumberFormat="0" applyBorder="0" applyAlignment="0" applyProtection="0"/>
    <xf numFmtId="171" fontId="8" fillId="18" borderId="0" applyNumberFormat="0" applyBorder="0" applyAlignment="0" applyProtection="0"/>
    <xf numFmtId="171" fontId="8" fillId="18" borderId="0" applyNumberFormat="0" applyBorder="0" applyAlignment="0" applyProtection="0"/>
    <xf numFmtId="171" fontId="8" fillId="18" borderId="0" applyNumberFormat="0" applyBorder="0" applyAlignment="0" applyProtection="0"/>
    <xf numFmtId="171" fontId="8" fillId="18" borderId="0" applyNumberFormat="0" applyBorder="0" applyAlignment="0" applyProtection="0"/>
    <xf numFmtId="171" fontId="8" fillId="18" borderId="0" applyNumberFormat="0" applyBorder="0" applyAlignment="0" applyProtection="0"/>
    <xf numFmtId="171" fontId="8" fillId="18" borderId="0" applyNumberFormat="0" applyBorder="0" applyAlignment="0" applyProtection="0"/>
    <xf numFmtId="171" fontId="8" fillId="18" borderId="0" applyNumberFormat="0" applyBorder="0" applyAlignment="0" applyProtection="0"/>
    <xf numFmtId="171" fontId="8" fillId="18" borderId="0" applyNumberFormat="0" applyBorder="0" applyAlignment="0" applyProtection="0"/>
    <xf numFmtId="0" fontId="8" fillId="20" borderId="0" applyNumberFormat="0" applyBorder="0" applyAlignment="0" applyProtection="0"/>
    <xf numFmtId="171" fontId="8" fillId="18" borderId="0" applyNumberFormat="0" applyBorder="0" applyAlignment="0" applyProtection="0"/>
    <xf numFmtId="171" fontId="8" fillId="18" borderId="0" applyNumberFormat="0" applyBorder="0" applyAlignment="0" applyProtection="0"/>
    <xf numFmtId="171" fontId="8" fillId="18" borderId="0" applyNumberFormat="0" applyBorder="0" applyAlignment="0" applyProtection="0"/>
    <xf numFmtId="171" fontId="8" fillId="18" borderId="0" applyNumberFormat="0" applyBorder="0" applyAlignment="0" applyProtection="0"/>
    <xf numFmtId="171" fontId="8" fillId="18" borderId="0" applyNumberFormat="0" applyBorder="0" applyAlignment="0" applyProtection="0"/>
    <xf numFmtId="171" fontId="8" fillId="18" borderId="0" applyNumberFormat="0" applyBorder="0" applyAlignment="0" applyProtection="0"/>
    <xf numFmtId="171" fontId="8" fillId="18" borderId="0" applyNumberFormat="0" applyBorder="0" applyAlignment="0" applyProtection="0"/>
    <xf numFmtId="171" fontId="8" fillId="18" borderId="0" applyNumberFormat="0" applyBorder="0" applyAlignment="0" applyProtection="0"/>
    <xf numFmtId="171" fontId="8" fillId="18" borderId="0" applyNumberFormat="0" applyBorder="0" applyAlignment="0" applyProtection="0"/>
    <xf numFmtId="171" fontId="8" fillId="18" borderId="0" applyNumberFormat="0" applyBorder="0" applyAlignment="0" applyProtection="0"/>
    <xf numFmtId="171" fontId="8" fillId="18" borderId="0" applyNumberFormat="0" applyBorder="0" applyAlignment="0" applyProtection="0"/>
    <xf numFmtId="171" fontId="8" fillId="18" borderId="0" applyNumberFormat="0" applyBorder="0" applyAlignment="0" applyProtection="0"/>
    <xf numFmtId="171" fontId="8" fillId="18" borderId="0" applyNumberFormat="0" applyBorder="0" applyAlignment="0" applyProtection="0"/>
    <xf numFmtId="171" fontId="8" fillId="18" borderId="0" applyNumberFormat="0" applyBorder="0" applyAlignment="0" applyProtection="0"/>
    <xf numFmtId="171" fontId="8" fillId="18" borderId="0" applyNumberFormat="0" applyBorder="0" applyAlignment="0" applyProtection="0"/>
    <xf numFmtId="171" fontId="8" fillId="18" borderId="0" applyNumberFormat="0" applyBorder="0" applyAlignment="0" applyProtection="0"/>
    <xf numFmtId="171" fontId="8" fillId="18" borderId="0" applyNumberFormat="0" applyBorder="0" applyAlignment="0" applyProtection="0"/>
    <xf numFmtId="171" fontId="8" fillId="18" borderId="0" applyNumberFormat="0" applyBorder="0" applyAlignment="0" applyProtection="0"/>
    <xf numFmtId="171" fontId="8" fillId="18" borderId="0" applyNumberFormat="0" applyBorder="0" applyAlignment="0" applyProtection="0"/>
    <xf numFmtId="171" fontId="8" fillId="18" borderId="0" applyNumberFormat="0" applyBorder="0" applyAlignment="0" applyProtection="0"/>
    <xf numFmtId="171" fontId="8" fillId="12" borderId="0" applyNumberFormat="0" applyBorder="0" applyAlignment="0" applyProtection="0"/>
    <xf numFmtId="171" fontId="8" fillId="12" borderId="0" applyNumberFormat="0" applyBorder="0" applyAlignment="0" applyProtection="0"/>
    <xf numFmtId="171" fontId="8" fillId="12" borderId="0" applyNumberFormat="0" applyBorder="0" applyAlignment="0" applyProtection="0"/>
    <xf numFmtId="171" fontId="8" fillId="12" borderId="0" applyNumberFormat="0" applyBorder="0" applyAlignment="0" applyProtection="0"/>
    <xf numFmtId="171" fontId="8" fillId="12" borderId="0" applyNumberFormat="0" applyBorder="0" applyAlignment="0" applyProtection="0"/>
    <xf numFmtId="171" fontId="8" fillId="12" borderId="0" applyNumberFormat="0" applyBorder="0" applyAlignment="0" applyProtection="0"/>
    <xf numFmtId="171" fontId="8" fillId="12" borderId="0" applyNumberFormat="0" applyBorder="0" applyAlignment="0" applyProtection="0"/>
    <xf numFmtId="171" fontId="8" fillId="12" borderId="0" applyNumberFormat="0" applyBorder="0" applyAlignment="0" applyProtection="0"/>
    <xf numFmtId="171" fontId="8" fillId="12" borderId="0" applyNumberFormat="0" applyBorder="0" applyAlignment="0" applyProtection="0"/>
    <xf numFmtId="171" fontId="8" fillId="12" borderId="0" applyNumberFormat="0" applyBorder="0" applyAlignment="0" applyProtection="0"/>
    <xf numFmtId="0" fontId="8" fillId="21" borderId="0" applyNumberFormat="0" applyBorder="0" applyAlignment="0" applyProtection="0"/>
    <xf numFmtId="171" fontId="8" fillId="12" borderId="0" applyNumberFormat="0" applyBorder="0" applyAlignment="0" applyProtection="0"/>
    <xf numFmtId="171" fontId="8" fillId="12" borderId="0" applyNumberFormat="0" applyBorder="0" applyAlignment="0" applyProtection="0"/>
    <xf numFmtId="171" fontId="8" fillId="12" borderId="0" applyNumberFormat="0" applyBorder="0" applyAlignment="0" applyProtection="0"/>
    <xf numFmtId="171" fontId="8" fillId="12" borderId="0" applyNumberFormat="0" applyBorder="0" applyAlignment="0" applyProtection="0"/>
    <xf numFmtId="171" fontId="8" fillId="12" borderId="0" applyNumberFormat="0" applyBorder="0" applyAlignment="0" applyProtection="0"/>
    <xf numFmtId="171" fontId="8" fillId="12" borderId="0" applyNumberFormat="0" applyBorder="0" applyAlignment="0" applyProtection="0"/>
    <xf numFmtId="171" fontId="8" fillId="12" borderId="0" applyNumberFormat="0" applyBorder="0" applyAlignment="0" applyProtection="0"/>
    <xf numFmtId="171" fontId="8" fillId="12" borderId="0" applyNumberFormat="0" applyBorder="0" applyAlignment="0" applyProtection="0"/>
    <xf numFmtId="171" fontId="8" fillId="12" borderId="0" applyNumberFormat="0" applyBorder="0" applyAlignment="0" applyProtection="0"/>
    <xf numFmtId="171" fontId="8" fillId="12" borderId="0" applyNumberFormat="0" applyBorder="0" applyAlignment="0" applyProtection="0"/>
    <xf numFmtId="171" fontId="8" fillId="12" borderId="0" applyNumberFormat="0" applyBorder="0" applyAlignment="0" applyProtection="0"/>
    <xf numFmtId="171" fontId="8" fillId="12" borderId="0" applyNumberFormat="0" applyBorder="0" applyAlignment="0" applyProtection="0"/>
    <xf numFmtId="171" fontId="8" fillId="12" borderId="0" applyNumberFormat="0" applyBorder="0" applyAlignment="0" applyProtection="0"/>
    <xf numFmtId="171" fontId="8" fillId="12" borderId="0" applyNumberFormat="0" applyBorder="0" applyAlignment="0" applyProtection="0"/>
    <xf numFmtId="171" fontId="8" fillId="12" borderId="0" applyNumberFormat="0" applyBorder="0" applyAlignment="0" applyProtection="0"/>
    <xf numFmtId="171" fontId="8" fillId="12" borderId="0" applyNumberFormat="0" applyBorder="0" applyAlignment="0" applyProtection="0"/>
    <xf numFmtId="171" fontId="8" fillId="12" borderId="0" applyNumberFormat="0" applyBorder="0" applyAlignment="0" applyProtection="0"/>
    <xf numFmtId="171" fontId="8" fillId="12" borderId="0" applyNumberFormat="0" applyBorder="0" applyAlignment="0" applyProtection="0"/>
    <xf numFmtId="171" fontId="8" fillId="12" borderId="0" applyNumberFormat="0" applyBorder="0" applyAlignment="0" applyProtection="0"/>
    <xf numFmtId="171" fontId="8" fillId="12" borderId="0" applyNumberFormat="0" applyBorder="0" applyAlignment="0" applyProtection="0"/>
    <xf numFmtId="171" fontId="8" fillId="26" borderId="0" applyNumberFormat="0" applyBorder="0" applyAlignment="0" applyProtection="0"/>
    <xf numFmtId="171" fontId="8" fillId="26" borderId="0" applyNumberFormat="0" applyBorder="0" applyAlignment="0" applyProtection="0"/>
    <xf numFmtId="171" fontId="8" fillId="26" borderId="0" applyNumberFormat="0" applyBorder="0" applyAlignment="0" applyProtection="0"/>
    <xf numFmtId="171" fontId="8" fillId="26" borderId="0" applyNumberFormat="0" applyBorder="0" applyAlignment="0" applyProtection="0"/>
    <xf numFmtId="171" fontId="8" fillId="26" borderId="0" applyNumberFormat="0" applyBorder="0" applyAlignment="0" applyProtection="0"/>
    <xf numFmtId="171" fontId="8" fillId="26" borderId="0" applyNumberFormat="0" applyBorder="0" applyAlignment="0" applyProtection="0"/>
    <xf numFmtId="171" fontId="8" fillId="26" borderId="0" applyNumberFormat="0" applyBorder="0" applyAlignment="0" applyProtection="0"/>
    <xf numFmtId="171" fontId="8" fillId="26" borderId="0" applyNumberFormat="0" applyBorder="0" applyAlignment="0" applyProtection="0"/>
    <xf numFmtId="171" fontId="8" fillId="26" borderId="0" applyNumberFormat="0" applyBorder="0" applyAlignment="0" applyProtection="0"/>
    <xf numFmtId="171" fontId="8" fillId="26" borderId="0" applyNumberFormat="0" applyBorder="0" applyAlignment="0" applyProtection="0"/>
    <xf numFmtId="0" fontId="8" fillId="15" borderId="0" applyNumberFormat="0" applyBorder="0" applyAlignment="0" applyProtection="0"/>
    <xf numFmtId="171" fontId="8" fillId="26" borderId="0" applyNumberFormat="0" applyBorder="0" applyAlignment="0" applyProtection="0"/>
    <xf numFmtId="171" fontId="8" fillId="26" borderId="0" applyNumberFormat="0" applyBorder="0" applyAlignment="0" applyProtection="0"/>
    <xf numFmtId="171" fontId="8" fillId="26" borderId="0" applyNumberFormat="0" applyBorder="0" applyAlignment="0" applyProtection="0"/>
    <xf numFmtId="171" fontId="8" fillId="26" borderId="0" applyNumberFormat="0" applyBorder="0" applyAlignment="0" applyProtection="0"/>
    <xf numFmtId="171" fontId="8" fillId="26" borderId="0" applyNumberFormat="0" applyBorder="0" applyAlignment="0" applyProtection="0"/>
    <xf numFmtId="171" fontId="8" fillId="26" borderId="0" applyNumberFormat="0" applyBorder="0" applyAlignment="0" applyProtection="0"/>
    <xf numFmtId="171" fontId="8" fillId="26" borderId="0" applyNumberFormat="0" applyBorder="0" applyAlignment="0" applyProtection="0"/>
    <xf numFmtId="171" fontId="8" fillId="26" borderId="0" applyNumberFormat="0" applyBorder="0" applyAlignment="0" applyProtection="0"/>
    <xf numFmtId="171" fontId="8" fillId="26" borderId="0" applyNumberFormat="0" applyBorder="0" applyAlignment="0" applyProtection="0"/>
    <xf numFmtId="171" fontId="8" fillId="26" borderId="0" applyNumberFormat="0" applyBorder="0" applyAlignment="0" applyProtection="0"/>
    <xf numFmtId="171" fontId="8" fillId="26" borderId="0" applyNumberFormat="0" applyBorder="0" applyAlignment="0" applyProtection="0"/>
    <xf numFmtId="171" fontId="8" fillId="26" borderId="0" applyNumberFormat="0" applyBorder="0" applyAlignment="0" applyProtection="0"/>
    <xf numFmtId="171" fontId="8" fillId="26" borderId="0" applyNumberFormat="0" applyBorder="0" applyAlignment="0" applyProtection="0"/>
    <xf numFmtId="171" fontId="8" fillId="26" borderId="0" applyNumberFormat="0" applyBorder="0" applyAlignment="0" applyProtection="0"/>
    <xf numFmtId="171" fontId="8" fillId="26" borderId="0" applyNumberFormat="0" applyBorder="0" applyAlignment="0" applyProtection="0"/>
    <xf numFmtId="171" fontId="8" fillId="26" borderId="0" applyNumberFormat="0" applyBorder="0" applyAlignment="0" applyProtection="0"/>
    <xf numFmtId="171" fontId="8" fillId="26" borderId="0" applyNumberFormat="0" applyBorder="0" applyAlignment="0" applyProtection="0"/>
    <xf numFmtId="171" fontId="8" fillId="26" borderId="0" applyNumberFormat="0" applyBorder="0" applyAlignment="0" applyProtection="0"/>
    <xf numFmtId="171" fontId="8" fillId="26" borderId="0" applyNumberFormat="0" applyBorder="0" applyAlignment="0" applyProtection="0"/>
    <xf numFmtId="171" fontId="8" fillId="26" borderId="0" applyNumberFormat="0" applyBorder="0" applyAlignment="0" applyProtection="0"/>
    <xf numFmtId="171" fontId="8" fillId="16" borderId="0" applyNumberFormat="0" applyBorder="0" applyAlignment="0" applyProtection="0"/>
    <xf numFmtId="171" fontId="8" fillId="16" borderId="0" applyNumberFormat="0" applyBorder="0" applyAlignment="0" applyProtection="0"/>
    <xf numFmtId="171" fontId="8" fillId="16" borderId="0" applyNumberFormat="0" applyBorder="0" applyAlignment="0" applyProtection="0"/>
    <xf numFmtId="171" fontId="8" fillId="16" borderId="0" applyNumberFormat="0" applyBorder="0" applyAlignment="0" applyProtection="0"/>
    <xf numFmtId="171" fontId="8" fillId="16" borderId="0" applyNumberFormat="0" applyBorder="0" applyAlignment="0" applyProtection="0"/>
    <xf numFmtId="171" fontId="8" fillId="16" borderId="0" applyNumberFormat="0" applyBorder="0" applyAlignment="0" applyProtection="0"/>
    <xf numFmtId="171" fontId="8" fillId="16" borderId="0" applyNumberFormat="0" applyBorder="0" applyAlignment="0" applyProtection="0"/>
    <xf numFmtId="171" fontId="8" fillId="16" borderId="0" applyNumberFormat="0" applyBorder="0" applyAlignment="0" applyProtection="0"/>
    <xf numFmtId="171" fontId="8" fillId="16" borderId="0" applyNumberFormat="0" applyBorder="0" applyAlignment="0" applyProtection="0"/>
    <xf numFmtId="171" fontId="8" fillId="16" borderId="0" applyNumberFormat="0" applyBorder="0" applyAlignment="0" applyProtection="0"/>
    <xf numFmtId="0" fontId="8" fillId="16" borderId="0" applyNumberFormat="0" applyBorder="0" applyAlignment="0" applyProtection="0"/>
    <xf numFmtId="171" fontId="8" fillId="16" borderId="0" applyNumberFormat="0" applyBorder="0" applyAlignment="0" applyProtection="0"/>
    <xf numFmtId="171" fontId="8" fillId="16" borderId="0" applyNumberFormat="0" applyBorder="0" applyAlignment="0" applyProtection="0"/>
    <xf numFmtId="171" fontId="8" fillId="16" borderId="0" applyNumberFormat="0" applyBorder="0" applyAlignment="0" applyProtection="0"/>
    <xf numFmtId="171" fontId="8" fillId="16" borderId="0" applyNumberFormat="0" applyBorder="0" applyAlignment="0" applyProtection="0"/>
    <xf numFmtId="171" fontId="8" fillId="16" borderId="0" applyNumberFormat="0" applyBorder="0" applyAlignment="0" applyProtection="0"/>
    <xf numFmtId="171" fontId="8" fillId="16" borderId="0" applyNumberFormat="0" applyBorder="0" applyAlignment="0" applyProtection="0"/>
    <xf numFmtId="171" fontId="8" fillId="16" borderId="0" applyNumberFormat="0" applyBorder="0" applyAlignment="0" applyProtection="0"/>
    <xf numFmtId="171" fontId="8" fillId="16" borderId="0" applyNumberFormat="0" applyBorder="0" applyAlignment="0" applyProtection="0"/>
    <xf numFmtId="171" fontId="8" fillId="16" borderId="0" applyNumberFormat="0" applyBorder="0" applyAlignment="0" applyProtection="0"/>
    <xf numFmtId="171" fontId="8" fillId="16" borderId="0" applyNumberFormat="0" applyBorder="0" applyAlignment="0" applyProtection="0"/>
    <xf numFmtId="171" fontId="8" fillId="16" borderId="0" applyNumberFormat="0" applyBorder="0" applyAlignment="0" applyProtection="0"/>
    <xf numFmtId="171" fontId="8" fillId="16" borderId="0" applyNumberFormat="0" applyBorder="0" applyAlignment="0" applyProtection="0"/>
    <xf numFmtId="171" fontId="8" fillId="16" borderId="0" applyNumberFormat="0" applyBorder="0" applyAlignment="0" applyProtection="0"/>
    <xf numFmtId="171" fontId="8" fillId="16" borderId="0" applyNumberFormat="0" applyBorder="0" applyAlignment="0" applyProtection="0"/>
    <xf numFmtId="171" fontId="8" fillId="16" borderId="0" applyNumberFormat="0" applyBorder="0" applyAlignment="0" applyProtection="0"/>
    <xf numFmtId="171" fontId="8" fillId="16" borderId="0" applyNumberFormat="0" applyBorder="0" applyAlignment="0" applyProtection="0"/>
    <xf numFmtId="171" fontId="8" fillId="16" borderId="0" applyNumberFormat="0" applyBorder="0" applyAlignment="0" applyProtection="0"/>
    <xf numFmtId="171" fontId="8" fillId="16" borderId="0" applyNumberFormat="0" applyBorder="0" applyAlignment="0" applyProtection="0"/>
    <xf numFmtId="171" fontId="8" fillId="16" borderId="0" applyNumberFormat="0" applyBorder="0" applyAlignment="0" applyProtection="0"/>
    <xf numFmtId="171" fontId="8" fillId="16" borderId="0" applyNumberFormat="0" applyBorder="0" applyAlignment="0" applyProtection="0"/>
    <xf numFmtId="171" fontId="8" fillId="20" borderId="0" applyNumberFormat="0" applyBorder="0" applyAlignment="0" applyProtection="0"/>
    <xf numFmtId="171" fontId="8" fillId="20" borderId="0" applyNumberFormat="0" applyBorder="0" applyAlignment="0" applyProtection="0"/>
    <xf numFmtId="171" fontId="8" fillId="20" borderId="0" applyNumberFormat="0" applyBorder="0" applyAlignment="0" applyProtection="0"/>
    <xf numFmtId="171" fontId="8" fillId="20" borderId="0" applyNumberFormat="0" applyBorder="0" applyAlignment="0" applyProtection="0"/>
    <xf numFmtId="171" fontId="8" fillId="20" borderId="0" applyNumberFormat="0" applyBorder="0" applyAlignment="0" applyProtection="0"/>
    <xf numFmtId="171" fontId="8" fillId="20" borderId="0" applyNumberFormat="0" applyBorder="0" applyAlignment="0" applyProtection="0"/>
    <xf numFmtId="171" fontId="8" fillId="20" borderId="0" applyNumberFormat="0" applyBorder="0" applyAlignment="0" applyProtection="0"/>
    <xf numFmtId="171" fontId="8" fillId="20" borderId="0" applyNumberFormat="0" applyBorder="0" applyAlignment="0" applyProtection="0"/>
    <xf numFmtId="171" fontId="8" fillId="20" borderId="0" applyNumberFormat="0" applyBorder="0" applyAlignment="0" applyProtection="0"/>
    <xf numFmtId="171" fontId="8" fillId="20" borderId="0" applyNumberFormat="0" applyBorder="0" applyAlignment="0" applyProtection="0"/>
    <xf numFmtId="0" fontId="8" fillId="18" borderId="0" applyNumberFormat="0" applyBorder="0" applyAlignment="0" applyProtection="0"/>
    <xf numFmtId="171" fontId="8" fillId="20" borderId="0" applyNumberFormat="0" applyBorder="0" applyAlignment="0" applyProtection="0"/>
    <xf numFmtId="171" fontId="8" fillId="20" borderId="0" applyNumberFormat="0" applyBorder="0" applyAlignment="0" applyProtection="0"/>
    <xf numFmtId="171" fontId="8" fillId="20" borderId="0" applyNumberFormat="0" applyBorder="0" applyAlignment="0" applyProtection="0"/>
    <xf numFmtId="171" fontId="8" fillId="20" borderId="0" applyNumberFormat="0" applyBorder="0" applyAlignment="0" applyProtection="0"/>
    <xf numFmtId="171" fontId="8" fillId="20" borderId="0" applyNumberFormat="0" applyBorder="0" applyAlignment="0" applyProtection="0"/>
    <xf numFmtId="171" fontId="8" fillId="20" borderId="0" applyNumberFormat="0" applyBorder="0" applyAlignment="0" applyProtection="0"/>
    <xf numFmtId="171" fontId="8" fillId="20" borderId="0" applyNumberFormat="0" applyBorder="0" applyAlignment="0" applyProtection="0"/>
    <xf numFmtId="171" fontId="8" fillId="20" borderId="0" applyNumberFormat="0" applyBorder="0" applyAlignment="0" applyProtection="0"/>
    <xf numFmtId="171" fontId="8" fillId="20" borderId="0" applyNumberFormat="0" applyBorder="0" applyAlignment="0" applyProtection="0"/>
    <xf numFmtId="171" fontId="8" fillId="20" borderId="0" applyNumberFormat="0" applyBorder="0" applyAlignment="0" applyProtection="0"/>
    <xf numFmtId="171" fontId="8" fillId="20" borderId="0" applyNumberFormat="0" applyBorder="0" applyAlignment="0" applyProtection="0"/>
    <xf numFmtId="171" fontId="8" fillId="20" borderId="0" applyNumberFormat="0" applyBorder="0" applyAlignment="0" applyProtection="0"/>
    <xf numFmtId="171" fontId="8" fillId="20" borderId="0" applyNumberFormat="0" applyBorder="0" applyAlignment="0" applyProtection="0"/>
    <xf numFmtId="171" fontId="8" fillId="20" borderId="0" applyNumberFormat="0" applyBorder="0" applyAlignment="0" applyProtection="0"/>
    <xf numFmtId="171" fontId="8" fillId="20" borderId="0" applyNumberFormat="0" applyBorder="0" applyAlignment="0" applyProtection="0"/>
    <xf numFmtId="171" fontId="8" fillId="20" borderId="0" applyNumberFormat="0" applyBorder="0" applyAlignment="0" applyProtection="0"/>
    <xf numFmtId="171" fontId="8" fillId="20" borderId="0" applyNumberFormat="0" applyBorder="0" applyAlignment="0" applyProtection="0"/>
    <xf numFmtId="171" fontId="8" fillId="20" borderId="0" applyNumberFormat="0" applyBorder="0" applyAlignment="0" applyProtection="0"/>
    <xf numFmtId="171" fontId="8" fillId="20" borderId="0" applyNumberFormat="0" applyBorder="0" applyAlignment="0" applyProtection="0"/>
    <xf numFmtId="171" fontId="8" fillId="20" borderId="0" applyNumberFormat="0" applyBorder="0" applyAlignment="0" applyProtection="0"/>
    <xf numFmtId="171" fontId="18" fillId="13" borderId="5" applyNumberFormat="0" applyAlignment="0" applyProtection="0"/>
    <xf numFmtId="171" fontId="18" fillId="13" borderId="5" applyNumberFormat="0" applyAlignment="0" applyProtection="0"/>
    <xf numFmtId="171" fontId="18" fillId="13" borderId="5" applyNumberFormat="0" applyAlignment="0" applyProtection="0"/>
    <xf numFmtId="171" fontId="18" fillId="13" borderId="5" applyNumberFormat="0" applyAlignment="0" applyProtection="0"/>
    <xf numFmtId="171" fontId="18" fillId="13" borderId="5" applyNumberFormat="0" applyAlignment="0" applyProtection="0"/>
    <xf numFmtId="171" fontId="18" fillId="13" borderId="5" applyNumberFormat="0" applyAlignment="0" applyProtection="0"/>
    <xf numFmtId="171" fontId="18" fillId="13" borderId="5" applyNumberFormat="0" applyAlignment="0" applyProtection="0"/>
    <xf numFmtId="171" fontId="18" fillId="13" borderId="5" applyNumberFormat="0" applyAlignment="0" applyProtection="0"/>
    <xf numFmtId="171" fontId="18" fillId="13" borderId="5" applyNumberFormat="0" applyAlignment="0" applyProtection="0"/>
    <xf numFmtId="171" fontId="18" fillId="13" borderId="5" applyNumberFormat="0" applyAlignment="0" applyProtection="0"/>
    <xf numFmtId="0" fontId="18" fillId="7" borderId="5" applyNumberFormat="0" applyAlignment="0" applyProtection="0"/>
    <xf numFmtId="171" fontId="18" fillId="13" borderId="5" applyNumberFormat="0" applyAlignment="0" applyProtection="0"/>
    <xf numFmtId="171" fontId="18" fillId="13" borderId="5" applyNumberFormat="0" applyAlignment="0" applyProtection="0"/>
    <xf numFmtId="171" fontId="18" fillId="13" borderId="5" applyNumberFormat="0" applyAlignment="0" applyProtection="0"/>
    <xf numFmtId="171" fontId="18" fillId="13" borderId="5" applyNumberFormat="0" applyAlignment="0" applyProtection="0"/>
    <xf numFmtId="171" fontId="18" fillId="13" borderId="5" applyNumberFormat="0" applyAlignment="0" applyProtection="0"/>
    <xf numFmtId="171" fontId="18" fillId="13" borderId="5" applyNumberFormat="0" applyAlignment="0" applyProtection="0"/>
    <xf numFmtId="171" fontId="18" fillId="13" borderId="5" applyNumberFormat="0" applyAlignment="0" applyProtection="0"/>
    <xf numFmtId="171" fontId="18" fillId="13" borderId="5" applyNumberFormat="0" applyAlignment="0" applyProtection="0"/>
    <xf numFmtId="171" fontId="18" fillId="13" borderId="5" applyNumberFormat="0" applyAlignment="0" applyProtection="0"/>
    <xf numFmtId="171" fontId="18" fillId="13" borderId="5" applyNumberFormat="0" applyAlignment="0" applyProtection="0"/>
    <xf numFmtId="171" fontId="18" fillId="13" borderId="5" applyNumberFormat="0" applyAlignment="0" applyProtection="0"/>
    <xf numFmtId="171" fontId="18" fillId="13" borderId="5" applyNumberFormat="0" applyAlignment="0" applyProtection="0"/>
    <xf numFmtId="171" fontId="18" fillId="13" borderId="5" applyNumberFormat="0" applyAlignment="0" applyProtection="0"/>
    <xf numFmtId="171" fontId="18" fillId="13" borderId="5" applyNumberFormat="0" applyAlignment="0" applyProtection="0"/>
    <xf numFmtId="171" fontId="18" fillId="13" borderId="5" applyNumberFormat="0" applyAlignment="0" applyProtection="0"/>
    <xf numFmtId="171" fontId="18" fillId="13" borderId="5" applyNumberFormat="0" applyAlignment="0" applyProtection="0"/>
    <xf numFmtId="171" fontId="18" fillId="13" borderId="5" applyNumberFormat="0" applyAlignment="0" applyProtection="0"/>
    <xf numFmtId="171" fontId="18" fillId="13" borderId="5" applyNumberFormat="0" applyAlignment="0" applyProtection="0"/>
    <xf numFmtId="171" fontId="18" fillId="13" borderId="5" applyNumberFormat="0" applyAlignment="0" applyProtection="0"/>
    <xf numFmtId="171" fontId="18" fillId="13" borderId="5" applyNumberFormat="0" applyAlignment="0" applyProtection="0"/>
    <xf numFmtId="172" fontId="6" fillId="0" borderId="0" applyFont="0" applyFill="0" applyBorder="0" applyAlignment="0" applyProtection="0"/>
    <xf numFmtId="0" fontId="10" fillId="4" borderId="0" applyNumberFormat="0" applyBorder="0" applyAlignment="0" applyProtection="0"/>
    <xf numFmtId="0" fontId="20" fillId="0" borderId="9" applyNumberFormat="0" applyFill="0" applyAlignment="0" applyProtection="0"/>
    <xf numFmtId="0" fontId="17" fillId="0" borderId="0" applyNumberFormat="0" applyFill="0" applyBorder="0" applyAlignment="0" applyProtection="0"/>
    <xf numFmtId="0" fontId="22" fillId="0" borderId="0" applyNumberFormat="0" applyFill="0" applyBorder="0" applyAlignment="0" applyProtection="0">
      <alignment vertical="top"/>
      <protection locked="0"/>
    </xf>
    <xf numFmtId="171" fontId="9" fillId="5" borderId="0" applyNumberFormat="0" applyBorder="0" applyAlignment="0" applyProtection="0"/>
    <xf numFmtId="171" fontId="9" fillId="5" borderId="0" applyNumberFormat="0" applyBorder="0" applyAlignment="0" applyProtection="0"/>
    <xf numFmtId="171" fontId="9" fillId="5" borderId="0" applyNumberFormat="0" applyBorder="0" applyAlignment="0" applyProtection="0"/>
    <xf numFmtId="171" fontId="9" fillId="5" borderId="0" applyNumberFormat="0" applyBorder="0" applyAlignment="0" applyProtection="0"/>
    <xf numFmtId="171" fontId="9" fillId="5" borderId="0" applyNumberFormat="0" applyBorder="0" applyAlignment="0" applyProtection="0"/>
    <xf numFmtId="171" fontId="9" fillId="5" borderId="0" applyNumberFormat="0" applyBorder="0" applyAlignment="0" applyProtection="0"/>
    <xf numFmtId="171" fontId="9" fillId="5" borderId="0" applyNumberFormat="0" applyBorder="0" applyAlignment="0" applyProtection="0"/>
    <xf numFmtId="171" fontId="9" fillId="5" borderId="0" applyNumberFormat="0" applyBorder="0" applyAlignment="0" applyProtection="0"/>
    <xf numFmtId="171" fontId="9" fillId="5" borderId="0" applyNumberFormat="0" applyBorder="0" applyAlignment="0" applyProtection="0"/>
    <xf numFmtId="171" fontId="9" fillId="5" borderId="0" applyNumberFormat="0" applyBorder="0" applyAlignment="0" applyProtection="0"/>
    <xf numFmtId="0" fontId="9" fillId="3" borderId="0" applyNumberFormat="0" applyBorder="0" applyAlignment="0" applyProtection="0"/>
    <xf numFmtId="171" fontId="9" fillId="5" borderId="0" applyNumberFormat="0" applyBorder="0" applyAlignment="0" applyProtection="0"/>
    <xf numFmtId="171" fontId="9" fillId="5" borderId="0" applyNumberFormat="0" applyBorder="0" applyAlignment="0" applyProtection="0"/>
    <xf numFmtId="171" fontId="9" fillId="5" borderId="0" applyNumberFormat="0" applyBorder="0" applyAlignment="0" applyProtection="0"/>
    <xf numFmtId="171" fontId="9" fillId="5" borderId="0" applyNumberFormat="0" applyBorder="0" applyAlignment="0" applyProtection="0"/>
    <xf numFmtId="171" fontId="9" fillId="5" borderId="0" applyNumberFormat="0" applyBorder="0" applyAlignment="0" applyProtection="0"/>
    <xf numFmtId="171" fontId="9" fillId="5" borderId="0" applyNumberFormat="0" applyBorder="0" applyAlignment="0" applyProtection="0"/>
    <xf numFmtId="171" fontId="9" fillId="5" borderId="0" applyNumberFormat="0" applyBorder="0" applyAlignment="0" applyProtection="0"/>
    <xf numFmtId="171" fontId="9" fillId="5" borderId="0" applyNumberFormat="0" applyBorder="0" applyAlignment="0" applyProtection="0"/>
    <xf numFmtId="171" fontId="9" fillId="5" borderId="0" applyNumberFormat="0" applyBorder="0" applyAlignment="0" applyProtection="0"/>
    <xf numFmtId="171" fontId="9" fillId="5" borderId="0" applyNumberFormat="0" applyBorder="0" applyAlignment="0" applyProtection="0"/>
    <xf numFmtId="171" fontId="9" fillId="5" borderId="0" applyNumberFormat="0" applyBorder="0" applyAlignment="0" applyProtection="0"/>
    <xf numFmtId="171" fontId="9" fillId="5" borderId="0" applyNumberFormat="0" applyBorder="0" applyAlignment="0" applyProtection="0"/>
    <xf numFmtId="171" fontId="9" fillId="5" borderId="0" applyNumberFormat="0" applyBorder="0" applyAlignment="0" applyProtection="0"/>
    <xf numFmtId="171" fontId="9" fillId="5" borderId="0" applyNumberFormat="0" applyBorder="0" applyAlignment="0" applyProtection="0"/>
    <xf numFmtId="171" fontId="9" fillId="5" borderId="0" applyNumberFormat="0" applyBorder="0" applyAlignment="0" applyProtection="0"/>
    <xf numFmtId="171" fontId="9" fillId="5" borderId="0" applyNumberFormat="0" applyBorder="0" applyAlignment="0" applyProtection="0"/>
    <xf numFmtId="171" fontId="9" fillId="5" borderId="0" applyNumberFormat="0" applyBorder="0" applyAlignment="0" applyProtection="0"/>
    <xf numFmtId="171" fontId="9" fillId="5" borderId="0" applyNumberFormat="0" applyBorder="0" applyAlignment="0" applyProtection="0"/>
    <xf numFmtId="171" fontId="9" fillId="5" borderId="0" applyNumberFormat="0" applyBorder="0" applyAlignment="0" applyProtection="0"/>
    <xf numFmtId="171" fontId="9" fillId="5" borderId="0" applyNumberFormat="0" applyBorder="0" applyAlignment="0" applyProtection="0"/>
    <xf numFmtId="0" fontId="18" fillId="7" borderId="5" applyNumberFormat="0" applyAlignment="0" applyProtection="0"/>
    <xf numFmtId="0" fontId="15" fillId="0" borderId="8" applyNumberFormat="0" applyFill="0" applyAlignment="0" applyProtection="0"/>
    <xf numFmtId="170" fontId="6" fillId="0" borderId="0" applyFont="0" applyFill="0" applyBorder="0" applyAlignment="0" applyProtection="0"/>
    <xf numFmtId="173" fontId="6" fillId="0" borderId="0" applyFont="0" applyFill="0" applyBorder="0" applyAlignment="0" applyProtection="0"/>
    <xf numFmtId="173" fontId="6" fillId="0" borderId="0" applyFont="0" applyFill="0" applyBorder="0" applyAlignment="0" applyProtection="0"/>
    <xf numFmtId="173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70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73" fontId="6" fillId="0" borderId="0" applyFont="0" applyFill="0" applyBorder="0" applyAlignment="0" applyProtection="0"/>
    <xf numFmtId="174" fontId="6" fillId="0" borderId="0" applyFont="0" applyFill="0" applyBorder="0" applyAlignment="0" applyProtection="0"/>
    <xf numFmtId="174" fontId="6" fillId="0" borderId="0" applyFont="0" applyFill="0" applyBorder="0" applyAlignment="0" applyProtection="0"/>
    <xf numFmtId="173" fontId="3" fillId="0" borderId="0" applyFont="0" applyFill="0" applyBorder="0" applyAlignment="0" applyProtection="0"/>
    <xf numFmtId="167" fontId="6" fillId="0" borderId="0" applyFont="0" applyFill="0" applyBorder="0" applyAlignment="0" applyProtection="0"/>
    <xf numFmtId="169" fontId="3" fillId="0" borderId="0" applyFont="0" applyFill="0" applyBorder="0" applyAlignment="0" applyProtection="0"/>
    <xf numFmtId="175" fontId="6" fillId="0" borderId="0" applyFont="0" applyFill="0" applyBorder="0" applyAlignment="0" applyProtection="0"/>
    <xf numFmtId="175" fontId="6" fillId="0" borderId="0" applyFont="0" applyFill="0" applyBorder="0" applyAlignment="0" applyProtection="0"/>
    <xf numFmtId="175" fontId="6" fillId="0" borderId="0" applyFont="0" applyFill="0" applyBorder="0" applyAlignment="0" applyProtection="0"/>
    <xf numFmtId="168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75" fontId="3" fillId="0" borderId="0" applyFont="0" applyFill="0" applyBorder="0" applyAlignment="0" applyProtection="0"/>
    <xf numFmtId="176" fontId="6" fillId="0" borderId="0" applyFont="0" applyFill="0" applyBorder="0" applyAlignment="0" applyProtection="0"/>
    <xf numFmtId="177" fontId="23" fillId="0" borderId="0" applyFont="0" applyFill="0" applyBorder="0" applyAlignment="0" applyProtection="0"/>
    <xf numFmtId="171" fontId="24" fillId="13" borderId="0" applyNumberFormat="0" applyBorder="0" applyAlignment="0" applyProtection="0"/>
    <xf numFmtId="171" fontId="24" fillId="13" borderId="0" applyNumberFormat="0" applyBorder="0" applyAlignment="0" applyProtection="0"/>
    <xf numFmtId="171" fontId="24" fillId="13" borderId="0" applyNumberFormat="0" applyBorder="0" applyAlignment="0" applyProtection="0"/>
    <xf numFmtId="171" fontId="24" fillId="13" borderId="0" applyNumberFormat="0" applyBorder="0" applyAlignment="0" applyProtection="0"/>
    <xf numFmtId="171" fontId="24" fillId="13" borderId="0" applyNumberFormat="0" applyBorder="0" applyAlignment="0" applyProtection="0"/>
    <xf numFmtId="171" fontId="24" fillId="13" borderId="0" applyNumberFormat="0" applyBorder="0" applyAlignment="0" applyProtection="0"/>
    <xf numFmtId="171" fontId="24" fillId="13" borderId="0" applyNumberFormat="0" applyBorder="0" applyAlignment="0" applyProtection="0"/>
    <xf numFmtId="171" fontId="24" fillId="13" borderId="0" applyNumberFormat="0" applyBorder="0" applyAlignment="0" applyProtection="0"/>
    <xf numFmtId="171" fontId="24" fillId="13" borderId="0" applyNumberFormat="0" applyBorder="0" applyAlignment="0" applyProtection="0"/>
    <xf numFmtId="171" fontId="24" fillId="13" borderId="0" applyNumberFormat="0" applyBorder="0" applyAlignment="0" applyProtection="0"/>
    <xf numFmtId="0" fontId="25" fillId="13" borderId="0" applyNumberFormat="0" applyBorder="0" applyAlignment="0" applyProtection="0"/>
    <xf numFmtId="171" fontId="24" fillId="13" borderId="0" applyNumberFormat="0" applyBorder="0" applyAlignment="0" applyProtection="0"/>
    <xf numFmtId="171" fontId="24" fillId="13" borderId="0" applyNumberFormat="0" applyBorder="0" applyAlignment="0" applyProtection="0"/>
    <xf numFmtId="171" fontId="24" fillId="13" borderId="0" applyNumberFormat="0" applyBorder="0" applyAlignment="0" applyProtection="0"/>
    <xf numFmtId="171" fontId="24" fillId="13" borderId="0" applyNumberFormat="0" applyBorder="0" applyAlignment="0" applyProtection="0"/>
    <xf numFmtId="171" fontId="24" fillId="13" borderId="0" applyNumberFormat="0" applyBorder="0" applyAlignment="0" applyProtection="0"/>
    <xf numFmtId="171" fontId="24" fillId="13" borderId="0" applyNumberFormat="0" applyBorder="0" applyAlignment="0" applyProtection="0"/>
    <xf numFmtId="171" fontId="24" fillId="13" borderId="0" applyNumberFormat="0" applyBorder="0" applyAlignment="0" applyProtection="0"/>
    <xf numFmtId="171" fontId="24" fillId="13" borderId="0" applyNumberFormat="0" applyBorder="0" applyAlignment="0" applyProtection="0"/>
    <xf numFmtId="171" fontId="24" fillId="13" borderId="0" applyNumberFormat="0" applyBorder="0" applyAlignment="0" applyProtection="0"/>
    <xf numFmtId="171" fontId="24" fillId="13" borderId="0" applyNumberFormat="0" applyBorder="0" applyAlignment="0" applyProtection="0"/>
    <xf numFmtId="171" fontId="24" fillId="13" borderId="0" applyNumberFormat="0" applyBorder="0" applyAlignment="0" applyProtection="0"/>
    <xf numFmtId="171" fontId="24" fillId="13" borderId="0" applyNumberFormat="0" applyBorder="0" applyAlignment="0" applyProtection="0"/>
    <xf numFmtId="171" fontId="24" fillId="13" borderId="0" applyNumberFormat="0" applyBorder="0" applyAlignment="0" applyProtection="0"/>
    <xf numFmtId="171" fontId="24" fillId="13" borderId="0" applyNumberFormat="0" applyBorder="0" applyAlignment="0" applyProtection="0"/>
    <xf numFmtId="171" fontId="24" fillId="13" borderId="0" applyNumberFormat="0" applyBorder="0" applyAlignment="0" applyProtection="0"/>
    <xf numFmtId="171" fontId="24" fillId="13" borderId="0" applyNumberFormat="0" applyBorder="0" applyAlignment="0" applyProtection="0"/>
    <xf numFmtId="171" fontId="24" fillId="13" borderId="0" applyNumberFormat="0" applyBorder="0" applyAlignment="0" applyProtection="0"/>
    <xf numFmtId="171" fontId="24" fillId="13" borderId="0" applyNumberFormat="0" applyBorder="0" applyAlignment="0" applyProtection="0"/>
    <xf numFmtId="171" fontId="24" fillId="13" borderId="0" applyNumberFormat="0" applyBorder="0" applyAlignment="0" applyProtection="0"/>
    <xf numFmtId="171" fontId="24" fillId="13" borderId="0" applyNumberFormat="0" applyBorder="0" applyAlignment="0" applyProtection="0"/>
    <xf numFmtId="171" fontId="6" fillId="0" borderId="0"/>
    <xf numFmtId="0" fontId="26" fillId="0" borderId="0" applyNumberFormat="0" applyFill="0" applyBorder="0" applyProtection="0">
      <alignment vertical="top"/>
    </xf>
    <xf numFmtId="171" fontId="6" fillId="0" borderId="0"/>
    <xf numFmtId="171" fontId="6" fillId="0" borderId="0"/>
    <xf numFmtId="171" fontId="6" fillId="0" borderId="0"/>
    <xf numFmtId="171" fontId="6" fillId="0" borderId="0"/>
    <xf numFmtId="171" fontId="6" fillId="0" borderId="0"/>
    <xf numFmtId="171" fontId="6" fillId="0" borderId="0"/>
    <xf numFmtId="171" fontId="6" fillId="0" borderId="0"/>
    <xf numFmtId="171" fontId="6" fillId="0" borderId="0"/>
    <xf numFmtId="173" fontId="6" fillId="0" borderId="0"/>
    <xf numFmtId="171" fontId="7" fillId="0" borderId="0"/>
    <xf numFmtId="171" fontId="7" fillId="0" borderId="0"/>
    <xf numFmtId="171" fontId="7" fillId="0" borderId="0"/>
    <xf numFmtId="171" fontId="7" fillId="0" borderId="0"/>
    <xf numFmtId="171" fontId="7" fillId="0" borderId="0"/>
    <xf numFmtId="171" fontId="7" fillId="0" borderId="0"/>
    <xf numFmtId="171" fontId="7" fillId="0" borderId="0"/>
    <xf numFmtId="171" fontId="7" fillId="0" borderId="0"/>
    <xf numFmtId="171" fontId="7" fillId="0" borderId="0"/>
    <xf numFmtId="0" fontId="6" fillId="0" borderId="0"/>
    <xf numFmtId="171" fontId="7" fillId="0" borderId="0"/>
    <xf numFmtId="171" fontId="7" fillId="0" borderId="0"/>
    <xf numFmtId="171" fontId="7" fillId="0" borderId="0"/>
    <xf numFmtId="171" fontId="7" fillId="0" borderId="0"/>
    <xf numFmtId="171" fontId="7" fillId="0" borderId="0"/>
    <xf numFmtId="171" fontId="7" fillId="0" borderId="0"/>
    <xf numFmtId="171" fontId="7" fillId="0" borderId="0"/>
    <xf numFmtId="171" fontId="7" fillId="0" borderId="0"/>
    <xf numFmtId="171" fontId="7" fillId="0" borderId="0"/>
    <xf numFmtId="171" fontId="7" fillId="0" borderId="0"/>
    <xf numFmtId="171" fontId="7" fillId="0" borderId="0"/>
    <xf numFmtId="171" fontId="7" fillId="0" borderId="0"/>
    <xf numFmtId="171" fontId="7" fillId="0" borderId="0"/>
    <xf numFmtId="171" fontId="7" fillId="0" borderId="0"/>
    <xf numFmtId="171" fontId="7" fillId="0" borderId="0"/>
    <xf numFmtId="171" fontId="7" fillId="0" borderId="0"/>
    <xf numFmtId="171" fontId="6" fillId="0" borderId="0"/>
    <xf numFmtId="171" fontId="6" fillId="0" borderId="0"/>
    <xf numFmtId="171" fontId="6" fillId="0" borderId="0"/>
    <xf numFmtId="171" fontId="6" fillId="0" borderId="0"/>
    <xf numFmtId="171" fontId="6" fillId="0" borderId="0"/>
    <xf numFmtId="171" fontId="6" fillId="0" borderId="0"/>
    <xf numFmtId="171" fontId="7" fillId="0" borderId="0"/>
    <xf numFmtId="171" fontId="6" fillId="0" borderId="0"/>
    <xf numFmtId="171" fontId="7" fillId="0" borderId="0"/>
    <xf numFmtId="171" fontId="7" fillId="0" borderId="0"/>
    <xf numFmtId="171" fontId="7" fillId="0" borderId="0"/>
    <xf numFmtId="171" fontId="7" fillId="0" borderId="0"/>
    <xf numFmtId="171" fontId="7" fillId="0" borderId="0"/>
    <xf numFmtId="171" fontId="6" fillId="0" borderId="0"/>
    <xf numFmtId="171" fontId="6" fillId="0" borderId="0"/>
    <xf numFmtId="171" fontId="6" fillId="0" borderId="0"/>
    <xf numFmtId="171" fontId="6" fillId="0" borderId="0"/>
    <xf numFmtId="178" fontId="3" fillId="0" borderId="0"/>
    <xf numFmtId="178" fontId="3" fillId="0" borderId="0"/>
    <xf numFmtId="0" fontId="6" fillId="0" borderId="0"/>
    <xf numFmtId="0" fontId="6" fillId="0" borderId="0"/>
    <xf numFmtId="171" fontId="6" fillId="0" borderId="0"/>
    <xf numFmtId="171" fontId="6" fillId="0" borderId="0"/>
    <xf numFmtId="171" fontId="6" fillId="10" borderId="12" applyNumberFormat="0" applyFont="0" applyAlignment="0" applyProtection="0"/>
    <xf numFmtId="171" fontId="6" fillId="10" borderId="12" applyNumberFormat="0" applyFont="0" applyAlignment="0" applyProtection="0"/>
    <xf numFmtId="171" fontId="6" fillId="10" borderId="12" applyNumberFormat="0" applyFont="0" applyAlignment="0" applyProtection="0"/>
    <xf numFmtId="171" fontId="6" fillId="10" borderId="12" applyNumberFormat="0" applyFont="0" applyAlignment="0" applyProtection="0"/>
    <xf numFmtId="171" fontId="6" fillId="10" borderId="12" applyNumberFormat="0" applyFont="0" applyAlignment="0" applyProtection="0"/>
    <xf numFmtId="171" fontId="6" fillId="10" borderId="12" applyNumberFormat="0" applyFont="0" applyAlignment="0" applyProtection="0"/>
    <xf numFmtId="171" fontId="6" fillId="10" borderId="12" applyNumberFormat="0" applyFont="0" applyAlignment="0" applyProtection="0"/>
    <xf numFmtId="171" fontId="6" fillId="10" borderId="12" applyNumberFormat="0" applyFont="0" applyAlignment="0" applyProtection="0"/>
    <xf numFmtId="171" fontId="6" fillId="10" borderId="12" applyNumberFormat="0" applyFont="0" applyAlignment="0" applyProtection="0"/>
    <xf numFmtId="171" fontId="6" fillId="10" borderId="12" applyNumberFormat="0" applyFont="0" applyAlignment="0" applyProtection="0"/>
    <xf numFmtId="0" fontId="6" fillId="10" borderId="12" applyNumberFormat="0" applyFont="0" applyAlignment="0" applyProtection="0"/>
    <xf numFmtId="171" fontId="6" fillId="10" borderId="12" applyNumberFormat="0" applyFont="0" applyAlignment="0" applyProtection="0"/>
    <xf numFmtId="171" fontId="6" fillId="10" borderId="12" applyNumberFormat="0" applyFont="0" applyAlignment="0" applyProtection="0"/>
    <xf numFmtId="171" fontId="6" fillId="10" borderId="12" applyNumberFormat="0" applyFont="0" applyAlignment="0" applyProtection="0"/>
    <xf numFmtId="171" fontId="6" fillId="10" borderId="12" applyNumberFormat="0" applyFont="0" applyAlignment="0" applyProtection="0"/>
    <xf numFmtId="171" fontId="6" fillId="10" borderId="12" applyNumberFormat="0" applyFont="0" applyAlignment="0" applyProtection="0"/>
    <xf numFmtId="171" fontId="6" fillId="10" borderId="12" applyNumberFormat="0" applyFont="0" applyAlignment="0" applyProtection="0"/>
    <xf numFmtId="171" fontId="6" fillId="10" borderId="12" applyNumberFormat="0" applyFont="0" applyAlignment="0" applyProtection="0"/>
    <xf numFmtId="171" fontId="6" fillId="10" borderId="12" applyNumberFormat="0" applyFont="0" applyAlignment="0" applyProtection="0"/>
    <xf numFmtId="171" fontId="6" fillId="10" borderId="12" applyNumberFormat="0" applyFont="0" applyAlignment="0" applyProtection="0"/>
    <xf numFmtId="171" fontId="6" fillId="10" borderId="12" applyNumberFormat="0" applyFont="0" applyAlignment="0" applyProtection="0"/>
    <xf numFmtId="171" fontId="6" fillId="10" borderId="12" applyNumberFormat="0" applyFont="0" applyAlignment="0" applyProtection="0"/>
    <xf numFmtId="171" fontId="6" fillId="10" borderId="12" applyNumberFormat="0" applyFont="0" applyAlignment="0" applyProtection="0"/>
    <xf numFmtId="171" fontId="6" fillId="10" borderId="12" applyNumberFormat="0" applyFont="0" applyAlignment="0" applyProtection="0"/>
    <xf numFmtId="171" fontId="6" fillId="10" borderId="12" applyNumberFormat="0" applyFont="0" applyAlignment="0" applyProtection="0"/>
    <xf numFmtId="171" fontId="6" fillId="10" borderId="12" applyNumberFormat="0" applyFont="0" applyAlignment="0" applyProtection="0"/>
    <xf numFmtId="171" fontId="6" fillId="10" borderId="12" applyNumberFormat="0" applyFont="0" applyAlignment="0" applyProtection="0"/>
    <xf numFmtId="171" fontId="6" fillId="10" borderId="12" applyNumberFormat="0" applyFont="0" applyAlignment="0" applyProtection="0"/>
    <xf numFmtId="171" fontId="6" fillId="10" borderId="12" applyNumberFormat="0" applyFont="0" applyAlignment="0" applyProtection="0"/>
    <xf numFmtId="171" fontId="6" fillId="10" borderId="12" applyNumberFormat="0" applyFont="0" applyAlignment="0" applyProtection="0"/>
    <xf numFmtId="171" fontId="6" fillId="10" borderId="12" applyNumberFormat="0" applyFont="0" applyAlignment="0" applyProtection="0"/>
    <xf numFmtId="0" fontId="6" fillId="10" borderId="12" applyNumberFormat="0" applyFont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171" fontId="27" fillId="23" borderId="13" applyNumberFormat="0" applyAlignment="0" applyProtection="0"/>
    <xf numFmtId="171" fontId="27" fillId="23" borderId="13" applyNumberFormat="0" applyAlignment="0" applyProtection="0"/>
    <xf numFmtId="171" fontId="27" fillId="23" borderId="13" applyNumberFormat="0" applyAlignment="0" applyProtection="0"/>
    <xf numFmtId="171" fontId="27" fillId="23" borderId="13" applyNumberFormat="0" applyAlignment="0" applyProtection="0"/>
    <xf numFmtId="171" fontId="27" fillId="23" borderId="13" applyNumberFormat="0" applyAlignment="0" applyProtection="0"/>
    <xf numFmtId="171" fontId="27" fillId="23" borderId="13" applyNumberFormat="0" applyAlignment="0" applyProtection="0"/>
    <xf numFmtId="171" fontId="27" fillId="23" borderId="13" applyNumberFormat="0" applyAlignment="0" applyProtection="0"/>
    <xf numFmtId="171" fontId="27" fillId="23" borderId="13" applyNumberFormat="0" applyAlignment="0" applyProtection="0"/>
    <xf numFmtId="171" fontId="27" fillId="23" borderId="13" applyNumberFormat="0" applyAlignment="0" applyProtection="0"/>
    <xf numFmtId="171" fontId="27" fillId="23" borderId="13" applyNumberFormat="0" applyAlignment="0" applyProtection="0"/>
    <xf numFmtId="0" fontId="27" fillId="22" borderId="13" applyNumberFormat="0" applyAlignment="0" applyProtection="0"/>
    <xf numFmtId="171" fontId="27" fillId="23" borderId="13" applyNumberFormat="0" applyAlignment="0" applyProtection="0"/>
    <xf numFmtId="171" fontId="27" fillId="23" borderId="13" applyNumberFormat="0" applyAlignment="0" applyProtection="0"/>
    <xf numFmtId="171" fontId="27" fillId="23" borderId="13" applyNumberFormat="0" applyAlignment="0" applyProtection="0"/>
    <xf numFmtId="171" fontId="27" fillId="23" borderId="13" applyNumberFormat="0" applyAlignment="0" applyProtection="0"/>
    <xf numFmtId="171" fontId="27" fillId="23" borderId="13" applyNumberFormat="0" applyAlignment="0" applyProtection="0"/>
    <xf numFmtId="171" fontId="27" fillId="23" borderId="13" applyNumberFormat="0" applyAlignment="0" applyProtection="0"/>
    <xf numFmtId="171" fontId="27" fillId="23" borderId="13" applyNumberFormat="0" applyAlignment="0" applyProtection="0"/>
    <xf numFmtId="171" fontId="27" fillId="23" borderId="13" applyNumberFormat="0" applyAlignment="0" applyProtection="0"/>
    <xf numFmtId="171" fontId="27" fillId="23" borderId="13" applyNumberFormat="0" applyAlignment="0" applyProtection="0"/>
    <xf numFmtId="171" fontId="27" fillId="23" borderId="13" applyNumberFormat="0" applyAlignment="0" applyProtection="0"/>
    <xf numFmtId="171" fontId="27" fillId="23" borderId="13" applyNumberFormat="0" applyAlignment="0" applyProtection="0"/>
    <xf numFmtId="171" fontId="27" fillId="23" borderId="13" applyNumberFormat="0" applyAlignment="0" applyProtection="0"/>
    <xf numFmtId="171" fontId="27" fillId="23" borderId="13" applyNumberFormat="0" applyAlignment="0" applyProtection="0"/>
    <xf numFmtId="171" fontId="27" fillId="23" borderId="13" applyNumberFormat="0" applyAlignment="0" applyProtection="0"/>
    <xf numFmtId="171" fontId="27" fillId="23" borderId="13" applyNumberFormat="0" applyAlignment="0" applyProtection="0"/>
    <xf numFmtId="171" fontId="27" fillId="23" borderId="13" applyNumberFormat="0" applyAlignment="0" applyProtection="0"/>
    <xf numFmtId="171" fontId="27" fillId="23" borderId="13" applyNumberFormat="0" applyAlignment="0" applyProtection="0"/>
    <xf numFmtId="171" fontId="27" fillId="23" borderId="13" applyNumberFormat="0" applyAlignment="0" applyProtection="0"/>
    <xf numFmtId="171" fontId="27" fillId="23" borderId="13" applyNumberFormat="0" applyAlignment="0" applyProtection="0"/>
    <xf numFmtId="171" fontId="27" fillId="23" borderId="13" applyNumberFormat="0" applyAlignment="0" applyProtection="0"/>
    <xf numFmtId="171" fontId="14" fillId="0" borderId="0" applyNumberFormat="0" applyFill="0" applyBorder="0" applyAlignment="0" applyProtection="0"/>
    <xf numFmtId="171" fontId="14" fillId="0" borderId="0" applyNumberFormat="0" applyFill="0" applyBorder="0" applyAlignment="0" applyProtection="0"/>
    <xf numFmtId="171" fontId="14" fillId="0" borderId="0" applyNumberFormat="0" applyFill="0" applyBorder="0" applyAlignment="0" applyProtection="0"/>
    <xf numFmtId="171" fontId="14" fillId="0" borderId="0" applyNumberFormat="0" applyFill="0" applyBorder="0" applyAlignment="0" applyProtection="0"/>
    <xf numFmtId="171" fontId="14" fillId="0" borderId="0" applyNumberFormat="0" applyFill="0" applyBorder="0" applyAlignment="0" applyProtection="0"/>
    <xf numFmtId="171" fontId="14" fillId="0" borderId="0" applyNumberFormat="0" applyFill="0" applyBorder="0" applyAlignment="0" applyProtection="0"/>
    <xf numFmtId="171" fontId="14" fillId="0" borderId="0" applyNumberFormat="0" applyFill="0" applyBorder="0" applyAlignment="0" applyProtection="0"/>
    <xf numFmtId="171" fontId="14" fillId="0" borderId="0" applyNumberFormat="0" applyFill="0" applyBorder="0" applyAlignment="0" applyProtection="0"/>
    <xf numFmtId="171" fontId="14" fillId="0" borderId="0" applyNumberFormat="0" applyFill="0" applyBorder="0" applyAlignment="0" applyProtection="0"/>
    <xf numFmtId="171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171" fontId="14" fillId="0" borderId="0" applyNumberFormat="0" applyFill="0" applyBorder="0" applyAlignment="0" applyProtection="0"/>
    <xf numFmtId="171" fontId="14" fillId="0" borderId="0" applyNumberFormat="0" applyFill="0" applyBorder="0" applyAlignment="0" applyProtection="0"/>
    <xf numFmtId="171" fontId="14" fillId="0" borderId="0" applyNumberFormat="0" applyFill="0" applyBorder="0" applyAlignment="0" applyProtection="0"/>
    <xf numFmtId="171" fontId="14" fillId="0" borderId="0" applyNumberFormat="0" applyFill="0" applyBorder="0" applyAlignment="0" applyProtection="0"/>
    <xf numFmtId="171" fontId="14" fillId="0" borderId="0" applyNumberFormat="0" applyFill="0" applyBorder="0" applyAlignment="0" applyProtection="0"/>
    <xf numFmtId="171" fontId="14" fillId="0" borderId="0" applyNumberFormat="0" applyFill="0" applyBorder="0" applyAlignment="0" applyProtection="0"/>
    <xf numFmtId="171" fontId="14" fillId="0" borderId="0" applyNumberFormat="0" applyFill="0" applyBorder="0" applyAlignment="0" applyProtection="0"/>
    <xf numFmtId="171" fontId="14" fillId="0" borderId="0" applyNumberFormat="0" applyFill="0" applyBorder="0" applyAlignment="0" applyProtection="0"/>
    <xf numFmtId="171" fontId="14" fillId="0" borderId="0" applyNumberFormat="0" applyFill="0" applyBorder="0" applyAlignment="0" applyProtection="0"/>
    <xf numFmtId="171" fontId="14" fillId="0" borderId="0" applyNumberFormat="0" applyFill="0" applyBorder="0" applyAlignment="0" applyProtection="0"/>
    <xf numFmtId="171" fontId="14" fillId="0" borderId="0" applyNumberFormat="0" applyFill="0" applyBorder="0" applyAlignment="0" applyProtection="0"/>
    <xf numFmtId="171" fontId="14" fillId="0" borderId="0" applyNumberFormat="0" applyFill="0" applyBorder="0" applyAlignment="0" applyProtection="0"/>
    <xf numFmtId="171" fontId="14" fillId="0" borderId="0" applyNumberFormat="0" applyFill="0" applyBorder="0" applyAlignment="0" applyProtection="0"/>
    <xf numFmtId="171" fontId="14" fillId="0" borderId="0" applyNumberFormat="0" applyFill="0" applyBorder="0" applyAlignment="0" applyProtection="0"/>
    <xf numFmtId="171" fontId="14" fillId="0" borderId="0" applyNumberFormat="0" applyFill="0" applyBorder="0" applyAlignment="0" applyProtection="0"/>
    <xf numFmtId="171" fontId="14" fillId="0" borderId="0" applyNumberFormat="0" applyFill="0" applyBorder="0" applyAlignment="0" applyProtection="0"/>
    <xf numFmtId="171" fontId="14" fillId="0" borderId="0" applyNumberFormat="0" applyFill="0" applyBorder="0" applyAlignment="0" applyProtection="0"/>
    <xf numFmtId="171" fontId="14" fillId="0" borderId="0" applyNumberFormat="0" applyFill="0" applyBorder="0" applyAlignment="0" applyProtection="0"/>
    <xf numFmtId="171" fontId="14" fillId="0" borderId="0" applyNumberFormat="0" applyFill="0" applyBorder="0" applyAlignment="0" applyProtection="0"/>
    <xf numFmtId="171" fontId="14" fillId="0" borderId="0" applyNumberFormat="0" applyFill="0" applyBorder="0" applyAlignment="0" applyProtection="0"/>
    <xf numFmtId="171" fontId="19" fillId="0" borderId="0" applyNumberFormat="0" applyFill="0" applyBorder="0" applyAlignment="0" applyProtection="0"/>
    <xf numFmtId="171" fontId="19" fillId="0" borderId="0" applyNumberFormat="0" applyFill="0" applyBorder="0" applyAlignment="0" applyProtection="0"/>
    <xf numFmtId="171" fontId="19" fillId="0" borderId="0" applyNumberFormat="0" applyFill="0" applyBorder="0" applyAlignment="0" applyProtection="0"/>
    <xf numFmtId="171" fontId="19" fillId="0" borderId="0" applyNumberFormat="0" applyFill="0" applyBorder="0" applyAlignment="0" applyProtection="0"/>
    <xf numFmtId="171" fontId="19" fillId="0" borderId="0" applyNumberFormat="0" applyFill="0" applyBorder="0" applyAlignment="0" applyProtection="0"/>
    <xf numFmtId="171" fontId="19" fillId="0" borderId="0" applyNumberFormat="0" applyFill="0" applyBorder="0" applyAlignment="0" applyProtection="0"/>
    <xf numFmtId="171" fontId="19" fillId="0" borderId="0" applyNumberFormat="0" applyFill="0" applyBorder="0" applyAlignment="0" applyProtection="0"/>
    <xf numFmtId="171" fontId="19" fillId="0" borderId="0" applyNumberFormat="0" applyFill="0" applyBorder="0" applyAlignment="0" applyProtection="0"/>
    <xf numFmtId="171" fontId="19" fillId="0" borderId="0" applyNumberFormat="0" applyFill="0" applyBorder="0" applyAlignment="0" applyProtection="0"/>
    <xf numFmtId="171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171" fontId="19" fillId="0" borderId="0" applyNumberFormat="0" applyFill="0" applyBorder="0" applyAlignment="0" applyProtection="0"/>
    <xf numFmtId="171" fontId="19" fillId="0" borderId="0" applyNumberFormat="0" applyFill="0" applyBorder="0" applyAlignment="0" applyProtection="0"/>
    <xf numFmtId="171" fontId="19" fillId="0" borderId="0" applyNumberFormat="0" applyFill="0" applyBorder="0" applyAlignment="0" applyProtection="0"/>
    <xf numFmtId="171" fontId="19" fillId="0" borderId="0" applyNumberFormat="0" applyFill="0" applyBorder="0" applyAlignment="0" applyProtection="0"/>
    <xf numFmtId="171" fontId="19" fillId="0" borderId="0" applyNumberFormat="0" applyFill="0" applyBorder="0" applyAlignment="0" applyProtection="0"/>
    <xf numFmtId="171" fontId="19" fillId="0" borderId="0" applyNumberFormat="0" applyFill="0" applyBorder="0" applyAlignment="0" applyProtection="0"/>
    <xf numFmtId="171" fontId="19" fillId="0" borderId="0" applyNumberFormat="0" applyFill="0" applyBorder="0" applyAlignment="0" applyProtection="0"/>
    <xf numFmtId="171" fontId="19" fillId="0" borderId="0" applyNumberFormat="0" applyFill="0" applyBorder="0" applyAlignment="0" applyProtection="0"/>
    <xf numFmtId="171" fontId="19" fillId="0" borderId="0" applyNumberFormat="0" applyFill="0" applyBorder="0" applyAlignment="0" applyProtection="0"/>
    <xf numFmtId="171" fontId="19" fillId="0" borderId="0" applyNumberFormat="0" applyFill="0" applyBorder="0" applyAlignment="0" applyProtection="0"/>
    <xf numFmtId="171" fontId="19" fillId="0" borderId="0" applyNumberFormat="0" applyFill="0" applyBorder="0" applyAlignment="0" applyProtection="0"/>
    <xf numFmtId="171" fontId="19" fillId="0" borderId="0" applyNumberFormat="0" applyFill="0" applyBorder="0" applyAlignment="0" applyProtection="0"/>
    <xf numFmtId="171" fontId="19" fillId="0" borderId="0" applyNumberFormat="0" applyFill="0" applyBorder="0" applyAlignment="0" applyProtection="0"/>
    <xf numFmtId="171" fontId="19" fillId="0" borderId="0" applyNumberFormat="0" applyFill="0" applyBorder="0" applyAlignment="0" applyProtection="0"/>
    <xf numFmtId="171" fontId="19" fillId="0" borderId="0" applyNumberFormat="0" applyFill="0" applyBorder="0" applyAlignment="0" applyProtection="0"/>
    <xf numFmtId="171" fontId="19" fillId="0" borderId="0" applyNumberFormat="0" applyFill="0" applyBorder="0" applyAlignment="0" applyProtection="0"/>
    <xf numFmtId="171" fontId="19" fillId="0" borderId="0" applyNumberFormat="0" applyFill="0" applyBorder="0" applyAlignment="0" applyProtection="0"/>
    <xf numFmtId="171" fontId="19" fillId="0" borderId="0" applyNumberFormat="0" applyFill="0" applyBorder="0" applyAlignment="0" applyProtection="0"/>
    <xf numFmtId="171" fontId="19" fillId="0" borderId="0" applyNumberFormat="0" applyFill="0" applyBorder="0" applyAlignment="0" applyProtection="0"/>
    <xf numFmtId="171" fontId="19" fillId="0" borderId="0" applyNumberFormat="0" applyFill="0" applyBorder="0" applyAlignment="0" applyProtection="0"/>
    <xf numFmtId="171" fontId="29" fillId="0" borderId="14" applyNumberFormat="0" applyFill="0" applyAlignment="0" applyProtection="0"/>
    <xf numFmtId="171" fontId="29" fillId="0" borderId="14" applyNumberFormat="0" applyFill="0" applyAlignment="0" applyProtection="0"/>
    <xf numFmtId="171" fontId="29" fillId="0" borderId="14" applyNumberFormat="0" applyFill="0" applyAlignment="0" applyProtection="0"/>
    <xf numFmtId="171" fontId="29" fillId="0" borderId="14" applyNumberFormat="0" applyFill="0" applyAlignment="0" applyProtection="0"/>
    <xf numFmtId="171" fontId="29" fillId="0" borderId="14" applyNumberFormat="0" applyFill="0" applyAlignment="0" applyProtection="0"/>
    <xf numFmtId="171" fontId="29" fillId="0" borderId="14" applyNumberFormat="0" applyFill="0" applyAlignment="0" applyProtection="0"/>
    <xf numFmtId="171" fontId="29" fillId="0" borderId="14" applyNumberFormat="0" applyFill="0" applyAlignment="0" applyProtection="0"/>
    <xf numFmtId="171" fontId="29" fillId="0" borderId="14" applyNumberFormat="0" applyFill="0" applyAlignment="0" applyProtection="0"/>
    <xf numFmtId="171" fontId="29" fillId="0" borderId="14" applyNumberFormat="0" applyFill="0" applyAlignment="0" applyProtection="0"/>
    <xf numFmtId="171" fontId="29" fillId="0" borderId="14" applyNumberFormat="0" applyFill="0" applyAlignment="0" applyProtection="0"/>
    <xf numFmtId="0" fontId="20" fillId="0" borderId="9" applyNumberFormat="0" applyFill="0" applyAlignment="0" applyProtection="0"/>
    <xf numFmtId="171" fontId="29" fillId="0" borderId="14" applyNumberFormat="0" applyFill="0" applyAlignment="0" applyProtection="0"/>
    <xf numFmtId="171" fontId="29" fillId="0" borderId="14" applyNumberFormat="0" applyFill="0" applyAlignment="0" applyProtection="0"/>
    <xf numFmtId="171" fontId="29" fillId="0" borderId="14" applyNumberFormat="0" applyFill="0" applyAlignment="0" applyProtection="0"/>
    <xf numFmtId="171" fontId="29" fillId="0" borderId="14" applyNumberFormat="0" applyFill="0" applyAlignment="0" applyProtection="0"/>
    <xf numFmtId="171" fontId="29" fillId="0" borderId="14" applyNumberFormat="0" applyFill="0" applyAlignment="0" applyProtection="0"/>
    <xf numFmtId="171" fontId="29" fillId="0" borderId="14" applyNumberFormat="0" applyFill="0" applyAlignment="0" applyProtection="0"/>
    <xf numFmtId="171" fontId="29" fillId="0" borderId="14" applyNumberFormat="0" applyFill="0" applyAlignment="0" applyProtection="0"/>
    <xf numFmtId="171" fontId="29" fillId="0" borderId="14" applyNumberFormat="0" applyFill="0" applyAlignment="0" applyProtection="0"/>
    <xf numFmtId="171" fontId="29" fillId="0" borderId="14" applyNumberFormat="0" applyFill="0" applyAlignment="0" applyProtection="0"/>
    <xf numFmtId="171" fontId="29" fillId="0" borderId="14" applyNumberFormat="0" applyFill="0" applyAlignment="0" applyProtection="0"/>
    <xf numFmtId="171" fontId="29" fillId="0" borderId="14" applyNumberFormat="0" applyFill="0" applyAlignment="0" applyProtection="0"/>
    <xf numFmtId="171" fontId="29" fillId="0" borderId="14" applyNumberFormat="0" applyFill="0" applyAlignment="0" applyProtection="0"/>
    <xf numFmtId="171" fontId="29" fillId="0" borderId="14" applyNumberFormat="0" applyFill="0" applyAlignment="0" applyProtection="0"/>
    <xf numFmtId="171" fontId="29" fillId="0" borderId="14" applyNumberFormat="0" applyFill="0" applyAlignment="0" applyProtection="0"/>
    <xf numFmtId="171" fontId="29" fillId="0" borderId="14" applyNumberFormat="0" applyFill="0" applyAlignment="0" applyProtection="0"/>
    <xf numFmtId="171" fontId="29" fillId="0" borderId="14" applyNumberFormat="0" applyFill="0" applyAlignment="0" applyProtection="0"/>
    <xf numFmtId="171" fontId="29" fillId="0" borderId="14" applyNumberFormat="0" applyFill="0" applyAlignment="0" applyProtection="0"/>
    <xf numFmtId="171" fontId="29" fillId="0" borderId="14" applyNumberFormat="0" applyFill="0" applyAlignment="0" applyProtection="0"/>
    <xf numFmtId="171" fontId="29" fillId="0" borderId="14" applyNumberFormat="0" applyFill="0" applyAlignment="0" applyProtection="0"/>
    <xf numFmtId="171" fontId="29" fillId="0" borderId="14" applyNumberFormat="0" applyFill="0" applyAlignment="0" applyProtection="0"/>
    <xf numFmtId="171" fontId="30" fillId="0" borderId="0" applyNumberFormat="0" applyFill="0" applyBorder="0" applyAlignment="0" applyProtection="0"/>
    <xf numFmtId="171" fontId="30" fillId="0" borderId="0" applyNumberFormat="0" applyFill="0" applyBorder="0" applyAlignment="0" applyProtection="0"/>
    <xf numFmtId="171" fontId="30" fillId="0" borderId="0" applyNumberFormat="0" applyFill="0" applyBorder="0" applyAlignment="0" applyProtection="0"/>
    <xf numFmtId="171" fontId="30" fillId="0" borderId="0" applyNumberFormat="0" applyFill="0" applyBorder="0" applyAlignment="0" applyProtection="0"/>
    <xf numFmtId="171" fontId="30" fillId="0" borderId="0" applyNumberFormat="0" applyFill="0" applyBorder="0" applyAlignment="0" applyProtection="0"/>
    <xf numFmtId="171" fontId="30" fillId="0" borderId="0" applyNumberFormat="0" applyFill="0" applyBorder="0" applyAlignment="0" applyProtection="0"/>
    <xf numFmtId="171" fontId="30" fillId="0" borderId="0" applyNumberFormat="0" applyFill="0" applyBorder="0" applyAlignment="0" applyProtection="0"/>
    <xf numFmtId="171" fontId="30" fillId="0" borderId="0" applyNumberFormat="0" applyFill="0" applyBorder="0" applyAlignment="0" applyProtection="0"/>
    <xf numFmtId="171" fontId="30" fillId="0" borderId="0" applyNumberFormat="0" applyFill="0" applyBorder="0" applyAlignment="0" applyProtection="0"/>
    <xf numFmtId="171" fontId="30" fillId="0" borderId="0" applyNumberFormat="0" applyFill="0" applyBorder="0" applyAlignment="0" applyProtection="0"/>
    <xf numFmtId="171" fontId="31" fillId="0" borderId="15" applyNumberFormat="0" applyFill="0" applyAlignment="0" applyProtection="0"/>
    <xf numFmtId="171" fontId="31" fillId="0" borderId="15" applyNumberFormat="0" applyFill="0" applyAlignment="0" applyProtection="0"/>
    <xf numFmtId="171" fontId="31" fillId="0" borderId="15" applyNumberFormat="0" applyFill="0" applyAlignment="0" applyProtection="0"/>
    <xf numFmtId="171" fontId="31" fillId="0" borderId="15" applyNumberFormat="0" applyFill="0" applyAlignment="0" applyProtection="0"/>
    <xf numFmtId="171" fontId="31" fillId="0" borderId="15" applyNumberFormat="0" applyFill="0" applyAlignment="0" applyProtection="0"/>
    <xf numFmtId="171" fontId="31" fillId="0" borderId="15" applyNumberFormat="0" applyFill="0" applyAlignment="0" applyProtection="0"/>
    <xf numFmtId="171" fontId="31" fillId="0" borderId="15" applyNumberFormat="0" applyFill="0" applyAlignment="0" applyProtection="0"/>
    <xf numFmtId="171" fontId="31" fillId="0" borderId="15" applyNumberFormat="0" applyFill="0" applyAlignment="0" applyProtection="0"/>
    <xf numFmtId="171" fontId="31" fillId="0" borderId="15" applyNumberFormat="0" applyFill="0" applyAlignment="0" applyProtection="0"/>
    <xf numFmtId="171" fontId="31" fillId="0" borderId="15" applyNumberFormat="0" applyFill="0" applyAlignment="0" applyProtection="0"/>
    <xf numFmtId="0" fontId="21" fillId="0" borderId="10" applyNumberFormat="0" applyFill="0" applyAlignment="0" applyProtection="0"/>
    <xf numFmtId="171" fontId="31" fillId="0" borderId="15" applyNumberFormat="0" applyFill="0" applyAlignment="0" applyProtection="0"/>
    <xf numFmtId="171" fontId="31" fillId="0" borderId="15" applyNumberFormat="0" applyFill="0" applyAlignment="0" applyProtection="0"/>
    <xf numFmtId="171" fontId="31" fillId="0" borderId="15" applyNumberFormat="0" applyFill="0" applyAlignment="0" applyProtection="0"/>
    <xf numFmtId="171" fontId="31" fillId="0" borderId="15" applyNumberFormat="0" applyFill="0" applyAlignment="0" applyProtection="0"/>
    <xf numFmtId="171" fontId="31" fillId="0" borderId="15" applyNumberFormat="0" applyFill="0" applyAlignment="0" applyProtection="0"/>
    <xf numFmtId="171" fontId="31" fillId="0" borderId="15" applyNumberFormat="0" applyFill="0" applyAlignment="0" applyProtection="0"/>
    <xf numFmtId="171" fontId="31" fillId="0" borderId="15" applyNumberFormat="0" applyFill="0" applyAlignment="0" applyProtection="0"/>
    <xf numFmtId="171" fontId="31" fillId="0" borderId="15" applyNumberFormat="0" applyFill="0" applyAlignment="0" applyProtection="0"/>
    <xf numFmtId="171" fontId="31" fillId="0" borderId="15" applyNumberFormat="0" applyFill="0" applyAlignment="0" applyProtection="0"/>
    <xf numFmtId="171" fontId="31" fillId="0" borderId="15" applyNumberFormat="0" applyFill="0" applyAlignment="0" applyProtection="0"/>
    <xf numFmtId="171" fontId="31" fillId="0" borderId="15" applyNumberFormat="0" applyFill="0" applyAlignment="0" applyProtection="0"/>
    <xf numFmtId="171" fontId="31" fillId="0" borderId="15" applyNumberFormat="0" applyFill="0" applyAlignment="0" applyProtection="0"/>
    <xf numFmtId="171" fontId="31" fillId="0" borderId="15" applyNumberFormat="0" applyFill="0" applyAlignment="0" applyProtection="0"/>
    <xf numFmtId="171" fontId="31" fillId="0" borderId="15" applyNumberFormat="0" applyFill="0" applyAlignment="0" applyProtection="0"/>
    <xf numFmtId="171" fontId="31" fillId="0" borderId="15" applyNumberFormat="0" applyFill="0" applyAlignment="0" applyProtection="0"/>
    <xf numFmtId="171" fontId="31" fillId="0" borderId="15" applyNumberFormat="0" applyFill="0" applyAlignment="0" applyProtection="0"/>
    <xf numFmtId="171" fontId="31" fillId="0" borderId="15" applyNumberFormat="0" applyFill="0" applyAlignment="0" applyProtection="0"/>
    <xf numFmtId="171" fontId="31" fillId="0" borderId="15" applyNumberFormat="0" applyFill="0" applyAlignment="0" applyProtection="0"/>
    <xf numFmtId="171" fontId="31" fillId="0" borderId="15" applyNumberFormat="0" applyFill="0" applyAlignment="0" applyProtection="0"/>
    <xf numFmtId="171" fontId="31" fillId="0" borderId="15" applyNumberFormat="0" applyFill="0" applyAlignment="0" applyProtection="0"/>
    <xf numFmtId="171" fontId="30" fillId="0" borderId="0" applyNumberFormat="0" applyFill="0" applyBorder="0" applyAlignment="0" applyProtection="0"/>
    <xf numFmtId="171" fontId="30" fillId="0" borderId="0" applyNumberFormat="0" applyFill="0" applyBorder="0" applyAlignment="0" applyProtection="0"/>
    <xf numFmtId="171" fontId="30" fillId="0" borderId="0" applyNumberFormat="0" applyFill="0" applyBorder="0" applyAlignment="0" applyProtection="0"/>
    <xf numFmtId="171" fontId="30" fillId="0" borderId="0" applyNumberFormat="0" applyFill="0" applyBorder="0" applyAlignment="0" applyProtection="0"/>
    <xf numFmtId="171" fontId="30" fillId="0" borderId="0" applyNumberFormat="0" applyFill="0" applyBorder="0" applyAlignment="0" applyProtection="0"/>
    <xf numFmtId="171" fontId="30" fillId="0" borderId="0" applyNumberFormat="0" applyFill="0" applyBorder="0" applyAlignment="0" applyProtection="0"/>
    <xf numFmtId="171" fontId="30" fillId="0" borderId="0" applyNumberFormat="0" applyFill="0" applyBorder="0" applyAlignment="0" applyProtection="0"/>
    <xf numFmtId="171" fontId="30" fillId="0" borderId="0" applyNumberFormat="0" applyFill="0" applyBorder="0" applyAlignment="0" applyProtection="0"/>
    <xf numFmtId="171" fontId="30" fillId="0" borderId="0" applyNumberFormat="0" applyFill="0" applyBorder="0" applyAlignment="0" applyProtection="0"/>
    <xf numFmtId="171" fontId="30" fillId="0" borderId="0" applyNumberFormat="0" applyFill="0" applyBorder="0" applyAlignment="0" applyProtection="0"/>
    <xf numFmtId="171" fontId="16" fillId="0" borderId="16" applyNumberFormat="0" applyFill="0" applyAlignment="0" applyProtection="0"/>
    <xf numFmtId="171" fontId="16" fillId="0" borderId="16" applyNumberFormat="0" applyFill="0" applyAlignment="0" applyProtection="0"/>
    <xf numFmtId="171" fontId="16" fillId="0" borderId="16" applyNumberFormat="0" applyFill="0" applyAlignment="0" applyProtection="0"/>
    <xf numFmtId="171" fontId="16" fillId="0" borderId="16" applyNumberFormat="0" applyFill="0" applyAlignment="0" applyProtection="0"/>
    <xf numFmtId="171" fontId="16" fillId="0" borderId="16" applyNumberFormat="0" applyFill="0" applyAlignment="0" applyProtection="0"/>
    <xf numFmtId="171" fontId="16" fillId="0" borderId="16" applyNumberFormat="0" applyFill="0" applyAlignment="0" applyProtection="0"/>
    <xf numFmtId="171" fontId="16" fillId="0" borderId="16" applyNumberFormat="0" applyFill="0" applyAlignment="0" applyProtection="0"/>
    <xf numFmtId="171" fontId="16" fillId="0" borderId="16" applyNumberFormat="0" applyFill="0" applyAlignment="0" applyProtection="0"/>
    <xf numFmtId="171" fontId="16" fillId="0" borderId="16" applyNumberFormat="0" applyFill="0" applyAlignment="0" applyProtection="0"/>
    <xf numFmtId="171" fontId="16" fillId="0" borderId="16" applyNumberFormat="0" applyFill="0" applyAlignment="0" applyProtection="0"/>
    <xf numFmtId="0" fontId="17" fillId="0" borderId="11" applyNumberFormat="0" applyFill="0" applyAlignment="0" applyProtection="0"/>
    <xf numFmtId="171" fontId="16" fillId="0" borderId="16" applyNumberFormat="0" applyFill="0" applyAlignment="0" applyProtection="0"/>
    <xf numFmtId="171" fontId="16" fillId="0" borderId="16" applyNumberFormat="0" applyFill="0" applyAlignment="0" applyProtection="0"/>
    <xf numFmtId="171" fontId="16" fillId="0" borderId="16" applyNumberFormat="0" applyFill="0" applyAlignment="0" applyProtection="0"/>
    <xf numFmtId="171" fontId="16" fillId="0" borderId="16" applyNumberFormat="0" applyFill="0" applyAlignment="0" applyProtection="0"/>
    <xf numFmtId="171" fontId="16" fillId="0" borderId="16" applyNumberFormat="0" applyFill="0" applyAlignment="0" applyProtection="0"/>
    <xf numFmtId="171" fontId="16" fillId="0" borderId="16" applyNumberFormat="0" applyFill="0" applyAlignment="0" applyProtection="0"/>
    <xf numFmtId="171" fontId="16" fillId="0" borderId="16" applyNumberFormat="0" applyFill="0" applyAlignment="0" applyProtection="0"/>
    <xf numFmtId="171" fontId="16" fillId="0" borderId="16" applyNumberFormat="0" applyFill="0" applyAlignment="0" applyProtection="0"/>
    <xf numFmtId="171" fontId="16" fillId="0" borderId="16" applyNumberFormat="0" applyFill="0" applyAlignment="0" applyProtection="0"/>
    <xf numFmtId="171" fontId="16" fillId="0" borderId="16" applyNumberFormat="0" applyFill="0" applyAlignment="0" applyProtection="0"/>
    <xf numFmtId="171" fontId="16" fillId="0" borderId="16" applyNumberFormat="0" applyFill="0" applyAlignment="0" applyProtection="0"/>
    <xf numFmtId="171" fontId="16" fillId="0" borderId="16" applyNumberFormat="0" applyFill="0" applyAlignment="0" applyProtection="0"/>
    <xf numFmtId="171" fontId="16" fillId="0" borderId="16" applyNumberFormat="0" applyFill="0" applyAlignment="0" applyProtection="0"/>
    <xf numFmtId="171" fontId="16" fillId="0" borderId="16" applyNumberFormat="0" applyFill="0" applyAlignment="0" applyProtection="0"/>
    <xf numFmtId="171" fontId="16" fillId="0" borderId="16" applyNumberFormat="0" applyFill="0" applyAlignment="0" applyProtection="0"/>
    <xf numFmtId="171" fontId="16" fillId="0" borderId="16" applyNumberFormat="0" applyFill="0" applyAlignment="0" applyProtection="0"/>
    <xf numFmtId="171" fontId="16" fillId="0" borderId="16" applyNumberFormat="0" applyFill="0" applyAlignment="0" applyProtection="0"/>
    <xf numFmtId="171" fontId="16" fillId="0" borderId="16" applyNumberFormat="0" applyFill="0" applyAlignment="0" applyProtection="0"/>
    <xf numFmtId="171" fontId="16" fillId="0" borderId="16" applyNumberFormat="0" applyFill="0" applyAlignment="0" applyProtection="0"/>
    <xf numFmtId="171" fontId="16" fillId="0" borderId="16" applyNumberFormat="0" applyFill="0" applyAlignment="0" applyProtection="0"/>
    <xf numFmtId="171" fontId="30" fillId="0" borderId="0" applyNumberFormat="0" applyFill="0" applyBorder="0" applyAlignment="0" applyProtection="0"/>
    <xf numFmtId="171" fontId="30" fillId="0" borderId="0" applyNumberFormat="0" applyFill="0" applyBorder="0" applyAlignment="0" applyProtection="0"/>
    <xf numFmtId="171" fontId="30" fillId="0" borderId="0" applyNumberFormat="0" applyFill="0" applyBorder="0" applyAlignment="0" applyProtection="0"/>
    <xf numFmtId="171" fontId="30" fillId="0" borderId="0" applyNumberFormat="0" applyFill="0" applyBorder="0" applyAlignment="0" applyProtection="0"/>
    <xf numFmtId="171" fontId="30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171" fontId="30" fillId="0" borderId="0" applyNumberFormat="0" applyFill="0" applyBorder="0" applyAlignment="0" applyProtection="0"/>
    <xf numFmtId="171" fontId="30" fillId="0" borderId="0" applyNumberFormat="0" applyFill="0" applyBorder="0" applyAlignment="0" applyProtection="0"/>
    <xf numFmtId="171" fontId="30" fillId="0" borderId="0" applyNumberFormat="0" applyFill="0" applyBorder="0" applyAlignment="0" applyProtection="0"/>
    <xf numFmtId="171" fontId="30" fillId="0" borderId="0" applyNumberFormat="0" applyFill="0" applyBorder="0" applyAlignment="0" applyProtection="0"/>
    <xf numFmtId="171" fontId="30" fillId="0" borderId="0" applyNumberFormat="0" applyFill="0" applyBorder="0" applyAlignment="0" applyProtection="0"/>
    <xf numFmtId="171" fontId="32" fillId="0" borderId="17" applyNumberFormat="0" applyFill="0" applyAlignment="0" applyProtection="0"/>
    <xf numFmtId="171" fontId="32" fillId="0" borderId="17" applyNumberFormat="0" applyFill="0" applyAlignment="0" applyProtection="0"/>
    <xf numFmtId="171" fontId="32" fillId="0" borderId="17" applyNumberFormat="0" applyFill="0" applyAlignment="0" applyProtection="0"/>
    <xf numFmtId="171" fontId="32" fillId="0" borderId="17" applyNumberFormat="0" applyFill="0" applyAlignment="0" applyProtection="0"/>
    <xf numFmtId="171" fontId="32" fillId="0" borderId="17" applyNumberFormat="0" applyFill="0" applyAlignment="0" applyProtection="0"/>
    <xf numFmtId="171" fontId="32" fillId="0" borderId="17" applyNumberFormat="0" applyFill="0" applyAlignment="0" applyProtection="0"/>
    <xf numFmtId="171" fontId="32" fillId="0" borderId="17" applyNumberFormat="0" applyFill="0" applyAlignment="0" applyProtection="0"/>
    <xf numFmtId="171" fontId="32" fillId="0" borderId="17" applyNumberFormat="0" applyFill="0" applyAlignment="0" applyProtection="0"/>
    <xf numFmtId="171" fontId="32" fillId="0" borderId="17" applyNumberFormat="0" applyFill="0" applyAlignment="0" applyProtection="0"/>
    <xf numFmtId="171" fontId="32" fillId="0" borderId="17" applyNumberFormat="0" applyFill="0" applyAlignment="0" applyProtection="0"/>
    <xf numFmtId="0" fontId="32" fillId="0" borderId="18" applyNumberFormat="0" applyFill="0" applyAlignment="0" applyProtection="0"/>
    <xf numFmtId="171" fontId="32" fillId="0" borderId="17" applyNumberFormat="0" applyFill="0" applyAlignment="0" applyProtection="0"/>
    <xf numFmtId="171" fontId="32" fillId="0" borderId="17" applyNumberFormat="0" applyFill="0" applyAlignment="0" applyProtection="0"/>
    <xf numFmtId="171" fontId="32" fillId="0" borderId="17" applyNumberFormat="0" applyFill="0" applyAlignment="0" applyProtection="0"/>
    <xf numFmtId="171" fontId="32" fillId="0" borderId="17" applyNumberFormat="0" applyFill="0" applyAlignment="0" applyProtection="0"/>
    <xf numFmtId="171" fontId="32" fillId="0" borderId="17" applyNumberFormat="0" applyFill="0" applyAlignment="0" applyProtection="0"/>
    <xf numFmtId="171" fontId="32" fillId="0" borderId="17" applyNumberFormat="0" applyFill="0" applyAlignment="0" applyProtection="0"/>
    <xf numFmtId="171" fontId="32" fillId="0" borderId="17" applyNumberFormat="0" applyFill="0" applyAlignment="0" applyProtection="0"/>
    <xf numFmtId="171" fontId="32" fillId="0" borderId="17" applyNumberFormat="0" applyFill="0" applyAlignment="0" applyProtection="0"/>
    <xf numFmtId="171" fontId="32" fillId="0" borderId="17" applyNumberFormat="0" applyFill="0" applyAlignment="0" applyProtection="0"/>
    <xf numFmtId="171" fontId="32" fillId="0" borderId="17" applyNumberFormat="0" applyFill="0" applyAlignment="0" applyProtection="0"/>
    <xf numFmtId="171" fontId="32" fillId="0" borderId="17" applyNumberFormat="0" applyFill="0" applyAlignment="0" applyProtection="0"/>
    <xf numFmtId="171" fontId="32" fillId="0" borderId="17" applyNumberFormat="0" applyFill="0" applyAlignment="0" applyProtection="0"/>
    <xf numFmtId="171" fontId="32" fillId="0" borderId="17" applyNumberFormat="0" applyFill="0" applyAlignment="0" applyProtection="0"/>
    <xf numFmtId="171" fontId="32" fillId="0" borderId="17" applyNumberFormat="0" applyFill="0" applyAlignment="0" applyProtection="0"/>
    <xf numFmtId="171" fontId="32" fillId="0" borderId="17" applyNumberFormat="0" applyFill="0" applyAlignment="0" applyProtection="0"/>
    <xf numFmtId="171" fontId="32" fillId="0" borderId="17" applyNumberFormat="0" applyFill="0" applyAlignment="0" applyProtection="0"/>
    <xf numFmtId="171" fontId="32" fillId="0" borderId="17" applyNumberFormat="0" applyFill="0" applyAlignment="0" applyProtection="0"/>
    <xf numFmtId="171" fontId="32" fillId="0" borderId="17" applyNumberFormat="0" applyFill="0" applyAlignment="0" applyProtection="0"/>
    <xf numFmtId="171" fontId="32" fillId="0" borderId="17" applyNumberFormat="0" applyFill="0" applyAlignment="0" applyProtection="0"/>
    <xf numFmtId="171" fontId="32" fillId="0" borderId="17" applyNumberFormat="0" applyFill="0" applyAlignment="0" applyProtection="0"/>
    <xf numFmtId="0" fontId="14" fillId="0" borderId="0" applyNumberFormat="0" applyFill="0" applyBorder="0" applyAlignment="0" applyProtection="0"/>
    <xf numFmtId="43" fontId="3" fillId="0" borderId="0" applyFont="0" applyFill="0" applyBorder="0" applyAlignment="0" applyProtection="0"/>
    <xf numFmtId="0" fontId="34" fillId="29" borderId="0" applyNumberFormat="0" applyBorder="0" applyAlignment="0" applyProtection="0"/>
    <xf numFmtId="0" fontId="6" fillId="0" borderId="0"/>
    <xf numFmtId="181" fontId="6" fillId="0" borderId="0" applyFill="0" applyBorder="0" applyAlignment="0" applyProtection="0"/>
    <xf numFmtId="9" fontId="6" fillId="0" borderId="0" applyFill="0" applyBorder="0" applyAlignment="0" applyProtection="0"/>
    <xf numFmtId="40" fontId="41" fillId="0" borderId="0">
      <alignment horizontal="center"/>
    </xf>
    <xf numFmtId="0" fontId="7" fillId="2" borderId="0" applyNumberFormat="0" applyBorder="0" applyAlignment="0" applyProtection="0"/>
    <xf numFmtId="0" fontId="7" fillId="2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6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8" borderId="0" applyNumberFormat="0" applyBorder="0" applyAlignment="0" applyProtection="0"/>
    <xf numFmtId="0" fontId="7" fillId="8" borderId="0" applyNumberFormat="0" applyBorder="0" applyAlignment="0" applyProtection="0"/>
    <xf numFmtId="0" fontId="7" fillId="9" borderId="0" applyNumberFormat="0" applyBorder="0" applyAlignment="0" applyProtection="0"/>
    <xf numFmtId="0" fontId="7" fillId="9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8" borderId="0" applyNumberFormat="0" applyBorder="0" applyAlignment="0" applyProtection="0"/>
    <xf numFmtId="0" fontId="7" fillId="8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3" fontId="42" fillId="0" borderId="0">
      <alignment horizontal="center" vertical="center"/>
    </xf>
    <xf numFmtId="0" fontId="6" fillId="0" borderId="0"/>
    <xf numFmtId="0" fontId="42" fillId="0" borderId="24" applyNumberFormat="0" applyFont="0" applyFill="0" applyAlignment="0" applyProtection="0">
      <alignment horizontal="left"/>
    </xf>
    <xf numFmtId="3" fontId="6" fillId="0" borderId="0" applyFont="0" applyFill="0" applyBorder="0" applyAlignment="0" applyProtection="0"/>
    <xf numFmtId="3" fontId="6" fillId="0" borderId="0" applyFont="0" applyFill="0" applyBorder="0" applyAlignment="0" applyProtection="0"/>
    <xf numFmtId="182" fontId="6" fillId="0" borderId="0" applyFont="0" applyFill="0" applyBorder="0" applyAlignment="0" applyProtection="0"/>
    <xf numFmtId="182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32" fillId="30" borderId="0" applyNumberFormat="0" applyBorder="0" applyAlignment="0" applyProtection="0"/>
    <xf numFmtId="0" fontId="32" fillId="31" borderId="0" applyNumberFormat="0" applyBorder="0" applyAlignment="0" applyProtection="0"/>
    <xf numFmtId="0" fontId="32" fillId="32" borderId="0" applyNumberFormat="0" applyBorder="0" applyAlignment="0" applyProtection="0"/>
    <xf numFmtId="0" fontId="7" fillId="33" borderId="0" applyNumberFormat="0" applyBorder="0" applyAlignment="0" applyProtection="0"/>
    <xf numFmtId="0" fontId="7" fillId="33" borderId="0" applyNumberFormat="0" applyBorder="0" applyAlignment="0" applyProtection="0"/>
    <xf numFmtId="0" fontId="8" fillId="34" borderId="0" applyNumberFormat="0" applyBorder="0" applyAlignment="0" applyProtection="0"/>
    <xf numFmtId="0" fontId="7" fillId="35" borderId="0" applyNumberFormat="0" applyBorder="0" applyAlignment="0" applyProtection="0"/>
    <xf numFmtId="0" fontId="7" fillId="36" borderId="0" applyNumberFormat="0" applyBorder="0" applyAlignment="0" applyProtection="0"/>
    <xf numFmtId="0" fontId="8" fillId="37" borderId="0" applyNumberFormat="0" applyBorder="0" applyAlignment="0" applyProtection="0"/>
    <xf numFmtId="0" fontId="7" fillId="35" borderId="0" applyNumberFormat="0" applyBorder="0" applyAlignment="0" applyProtection="0"/>
    <xf numFmtId="0" fontId="7" fillId="38" borderId="0" applyNumberFormat="0" applyBorder="0" applyAlignment="0" applyProtection="0"/>
    <xf numFmtId="0" fontId="8" fillId="36" borderId="0" applyNumberFormat="0" applyBorder="0" applyAlignment="0" applyProtection="0"/>
    <xf numFmtId="0" fontId="7" fillId="33" borderId="0" applyNumberFormat="0" applyBorder="0" applyAlignment="0" applyProtection="0"/>
    <xf numFmtId="0" fontId="7" fillId="36" borderId="0" applyNumberFormat="0" applyBorder="0" applyAlignment="0" applyProtection="0"/>
    <xf numFmtId="0" fontId="8" fillId="36" borderId="0" applyNumberFormat="0" applyBorder="0" applyAlignment="0" applyProtection="0"/>
    <xf numFmtId="0" fontId="7" fillId="39" borderId="0" applyNumberFormat="0" applyBorder="0" applyAlignment="0" applyProtection="0"/>
    <xf numFmtId="0" fontId="7" fillId="33" borderId="0" applyNumberFormat="0" applyBorder="0" applyAlignment="0" applyProtection="0"/>
    <xf numFmtId="0" fontId="8" fillId="34" borderId="0" applyNumberFormat="0" applyBorder="0" applyAlignment="0" applyProtection="0"/>
    <xf numFmtId="0" fontId="7" fillId="35" borderId="0" applyNumberFormat="0" applyBorder="0" applyAlignment="0" applyProtection="0"/>
    <xf numFmtId="0" fontId="7" fillId="40" borderId="0" applyNumberFormat="0" applyBorder="0" applyAlignment="0" applyProtection="0"/>
    <xf numFmtId="0" fontId="8" fillId="40" borderId="0" applyNumberFormat="0" applyBorder="0" applyAlignment="0" applyProtection="0"/>
    <xf numFmtId="0" fontId="43" fillId="0" borderId="0"/>
    <xf numFmtId="183" fontId="44" fillId="0" borderId="0" applyFont="0" applyFill="0" applyBorder="0" applyAlignment="0" applyProtection="0"/>
    <xf numFmtId="172" fontId="7" fillId="0" borderId="0" applyFont="0" applyFill="0" applyBorder="0" applyAlignment="0" applyProtection="0"/>
    <xf numFmtId="172" fontId="40" fillId="0" borderId="0" applyFont="0" applyFill="0" applyBorder="0" applyAlignment="0" applyProtection="0"/>
    <xf numFmtId="172" fontId="40" fillId="0" borderId="0" applyFont="0" applyFill="0" applyBorder="0" applyAlignment="0" applyProtection="0"/>
    <xf numFmtId="172" fontId="40" fillId="0" borderId="0" applyFont="0" applyFill="0" applyBorder="0" applyAlignment="0" applyProtection="0"/>
    <xf numFmtId="2" fontId="6" fillId="0" borderId="0" applyFont="0" applyFill="0" applyBorder="0" applyAlignment="0" applyProtection="0"/>
    <xf numFmtId="2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84" fontId="6" fillId="0" borderId="0" applyFill="0" applyBorder="0" applyAlignment="0" applyProtection="0"/>
    <xf numFmtId="185" fontId="6" fillId="0" borderId="0" applyFont="0" applyFill="0" applyBorder="0" applyAlignment="0" applyProtection="0"/>
    <xf numFmtId="173" fontId="6" fillId="0" borderId="0" applyFont="0" applyFill="0" applyBorder="0" applyAlignment="0" applyProtection="0"/>
    <xf numFmtId="167" fontId="7" fillId="0" borderId="0" applyFont="0" applyFill="0" applyBorder="0" applyAlignment="0" applyProtection="0"/>
    <xf numFmtId="43" fontId="6" fillId="0" borderId="0" applyFont="0" applyFill="0" applyBorder="0" applyAlignment="0" applyProtection="0"/>
    <xf numFmtId="186" fontId="6" fillId="0" borderId="0" applyFont="0" applyFill="0" applyBorder="0" applyAlignment="0" applyProtection="0"/>
    <xf numFmtId="173" fontId="6" fillId="0" borderId="0" applyFont="0" applyFill="0" applyBorder="0" applyAlignment="0" applyProtection="0"/>
    <xf numFmtId="187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69" fontId="7" fillId="0" borderId="0" applyFont="0" applyFill="0" applyBorder="0" applyAlignment="0" applyProtection="0"/>
    <xf numFmtId="169" fontId="7" fillId="0" borderId="0" applyFont="0" applyFill="0" applyBorder="0" applyAlignment="0" applyProtection="0"/>
    <xf numFmtId="169" fontId="7" fillId="0" borderId="0" applyFont="0" applyFill="0" applyBorder="0" applyAlignment="0" applyProtection="0"/>
    <xf numFmtId="169" fontId="7" fillId="0" borderId="0" applyFont="0" applyFill="0" applyBorder="0" applyAlignment="0" applyProtection="0"/>
    <xf numFmtId="169" fontId="7" fillId="0" borderId="0" applyFont="0" applyFill="0" applyBorder="0" applyAlignment="0" applyProtection="0"/>
    <xf numFmtId="188" fontId="6" fillId="0" borderId="0" applyFont="0" applyFill="0" applyBorder="0" applyAlignment="0" applyProtection="0"/>
    <xf numFmtId="189" fontId="6" fillId="0" borderId="0" applyFont="0" applyFill="0" applyBorder="0" applyAlignment="0" applyProtection="0"/>
    <xf numFmtId="175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45" fillId="0" borderId="0"/>
    <xf numFmtId="0" fontId="40" fillId="0" borderId="0"/>
    <xf numFmtId="0" fontId="40" fillId="0" borderId="0"/>
    <xf numFmtId="0" fontId="6" fillId="0" borderId="0"/>
    <xf numFmtId="0" fontId="6" fillId="0" borderId="0"/>
    <xf numFmtId="0" fontId="40" fillId="0" borderId="0"/>
    <xf numFmtId="0" fontId="40" fillId="0" borderId="0"/>
    <xf numFmtId="0" fontId="40" fillId="0" borderId="0"/>
    <xf numFmtId="0" fontId="7" fillId="0" borderId="0"/>
    <xf numFmtId="0" fontId="6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6" fillId="0" borderId="0"/>
    <xf numFmtId="0" fontId="7" fillId="0" borderId="0"/>
    <xf numFmtId="0" fontId="40" fillId="0" borderId="0"/>
    <xf numFmtId="0" fontId="46" fillId="0" borderId="0"/>
    <xf numFmtId="0" fontId="37" fillId="0" borderId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30" fillId="0" borderId="0" applyNumberFormat="0" applyFill="0" applyBorder="0" applyAlignment="0" applyProtection="0"/>
    <xf numFmtId="0" fontId="47" fillId="0" borderId="0"/>
    <xf numFmtId="9" fontId="6" fillId="0" borderId="0" applyFont="0" applyFill="0" applyBorder="0" applyAlignment="0" applyProtection="0"/>
    <xf numFmtId="0" fontId="6" fillId="0" borderId="0"/>
    <xf numFmtId="0" fontId="6" fillId="0" borderId="0"/>
    <xf numFmtId="169" fontId="3" fillId="0" borderId="0" applyFont="0" applyFill="0" applyBorder="0" applyAlignment="0" applyProtection="0"/>
    <xf numFmtId="169" fontId="3" fillId="0" borderId="0" applyFont="0" applyFill="0" applyBorder="0" applyAlignment="0" applyProtection="0"/>
    <xf numFmtId="0" fontId="48" fillId="0" borderId="0" applyNumberFormat="0" applyFill="0" applyBorder="0" applyAlignment="0" applyProtection="0"/>
    <xf numFmtId="0" fontId="49" fillId="0" borderId="25" applyNumberFormat="0" applyFill="0" applyAlignment="0" applyProtection="0"/>
    <xf numFmtId="0" fontId="50" fillId="0" borderId="26" applyNumberFormat="0" applyFill="0" applyAlignment="0" applyProtection="0"/>
    <xf numFmtId="0" fontId="51" fillId="41" borderId="0" applyNumberFormat="0" applyBorder="0" applyAlignment="0" applyProtection="0"/>
    <xf numFmtId="0" fontId="52" fillId="42" borderId="0" applyNumberFormat="0" applyBorder="0" applyAlignment="0" applyProtection="0"/>
    <xf numFmtId="0" fontId="53" fillId="43" borderId="28" applyNumberFormat="0" applyAlignment="0" applyProtection="0"/>
    <xf numFmtId="0" fontId="54" fillId="43" borderId="27" applyNumberFormat="0" applyAlignment="0" applyProtection="0"/>
    <xf numFmtId="0" fontId="55" fillId="0" borderId="0" applyNumberFormat="0" applyFill="0" applyBorder="0" applyAlignment="0" applyProtection="0"/>
    <xf numFmtId="0" fontId="4" fillId="0" borderId="29" applyNumberFormat="0" applyFill="0" applyAlignment="0" applyProtection="0"/>
    <xf numFmtId="0" fontId="34" fillId="44" borderId="0" applyNumberFormat="0" applyBorder="0" applyAlignment="0" applyProtection="0"/>
    <xf numFmtId="0" fontId="3" fillId="45" borderId="0" applyNumberFormat="0" applyBorder="0" applyAlignment="0" applyProtection="0"/>
    <xf numFmtId="0" fontId="3" fillId="46" borderId="0" applyNumberFormat="0" applyBorder="0" applyAlignment="0" applyProtection="0"/>
    <xf numFmtId="0" fontId="34" fillId="47" borderId="0" applyNumberFormat="0" applyBorder="0" applyAlignment="0" applyProtection="0"/>
    <xf numFmtId="0" fontId="3" fillId="48" borderId="0" applyNumberFormat="0" applyBorder="0" applyAlignment="0" applyProtection="0"/>
    <xf numFmtId="0" fontId="3" fillId="49" borderId="0" applyNumberFormat="0" applyBorder="0" applyAlignment="0" applyProtection="0"/>
    <xf numFmtId="0" fontId="34" fillId="50" borderId="0" applyNumberFormat="0" applyBorder="0" applyAlignment="0" applyProtection="0"/>
    <xf numFmtId="0" fontId="34" fillId="51" borderId="0" applyNumberFormat="0" applyBorder="0" applyAlignment="0" applyProtection="0"/>
    <xf numFmtId="0" fontId="3" fillId="52" borderId="0" applyNumberFormat="0" applyBorder="0" applyAlignment="0" applyProtection="0"/>
    <xf numFmtId="0" fontId="3" fillId="53" borderId="0" applyNumberFormat="0" applyBorder="0" applyAlignment="0" applyProtection="0"/>
    <xf numFmtId="0" fontId="34" fillId="54" borderId="0" applyNumberFormat="0" applyBorder="0" applyAlignment="0" applyProtection="0"/>
    <xf numFmtId="0" fontId="34" fillId="55" borderId="0" applyNumberFormat="0" applyBorder="0" applyAlignment="0" applyProtection="0"/>
    <xf numFmtId="0" fontId="3" fillId="56" borderId="0" applyNumberFormat="0" applyBorder="0" applyAlignment="0" applyProtection="0"/>
    <xf numFmtId="0" fontId="3" fillId="57" borderId="0" applyNumberFormat="0" applyBorder="0" applyAlignment="0" applyProtection="0"/>
    <xf numFmtId="0" fontId="34" fillId="58" borderId="0" applyNumberFormat="0" applyBorder="0" applyAlignment="0" applyProtection="0"/>
    <xf numFmtId="0" fontId="34" fillId="59" borderId="0" applyNumberFormat="0" applyBorder="0" applyAlignment="0" applyProtection="0"/>
    <xf numFmtId="0" fontId="3" fillId="60" borderId="0" applyNumberFormat="0" applyBorder="0" applyAlignment="0" applyProtection="0"/>
    <xf numFmtId="0" fontId="3" fillId="61" borderId="0" applyNumberFormat="0" applyBorder="0" applyAlignment="0" applyProtection="0"/>
    <xf numFmtId="0" fontId="34" fillId="62" borderId="0" applyNumberFormat="0" applyBorder="0" applyAlignment="0" applyProtection="0"/>
    <xf numFmtId="0" fontId="34" fillId="63" borderId="0" applyNumberFormat="0" applyBorder="0" applyAlignment="0" applyProtection="0"/>
    <xf numFmtId="0" fontId="3" fillId="64" borderId="0" applyNumberFormat="0" applyBorder="0" applyAlignment="0" applyProtection="0"/>
    <xf numFmtId="0" fontId="3" fillId="65" borderId="0" applyNumberFormat="0" applyBorder="0" applyAlignment="0" applyProtection="0"/>
    <xf numFmtId="0" fontId="34" fillId="66" borderId="0" applyNumberFormat="0" applyBorder="0" applyAlignment="0" applyProtection="0"/>
    <xf numFmtId="0" fontId="56" fillId="0" borderId="0" applyNumberFormat="0" applyFill="0" applyBorder="0" applyAlignment="0" applyProtection="0">
      <alignment vertical="top"/>
      <protection locked="0"/>
    </xf>
    <xf numFmtId="0" fontId="7" fillId="0" borderId="0"/>
    <xf numFmtId="0" fontId="33" fillId="0" borderId="0" applyNumberFormat="0" applyFill="0" applyBorder="0" applyAlignment="0" applyProtection="0"/>
    <xf numFmtId="190" fontId="6" fillId="0" borderId="0" applyFont="0" applyFill="0" applyBorder="0" applyAlignment="0" applyProtection="0"/>
    <xf numFmtId="0" fontId="22" fillId="0" borderId="0" applyNumberFormat="0" applyFill="0" applyBorder="0" applyAlignment="0" applyProtection="0">
      <alignment vertical="top"/>
      <protection locked="0"/>
    </xf>
    <xf numFmtId="168" fontId="3" fillId="0" borderId="0" applyFont="0" applyFill="0" applyBorder="0" applyAlignment="0" applyProtection="0"/>
    <xf numFmtId="172" fontId="6" fillId="0" borderId="0" applyFont="0" applyFill="0" applyBorder="0" applyAlignment="0" applyProtection="0"/>
    <xf numFmtId="167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42" fontId="3" fillId="0" borderId="0" applyFont="0" applyFill="0" applyBorder="0" applyAlignment="0" applyProtection="0"/>
    <xf numFmtId="49" fontId="65" fillId="0" borderId="0" applyFill="0" applyBorder="0" applyProtection="0">
      <alignment horizontal="left" vertical="center"/>
    </xf>
    <xf numFmtId="0" fontId="33" fillId="0" borderId="0" applyNumberFormat="0" applyFill="0" applyBorder="0" applyAlignment="0" applyProtection="0"/>
  </cellStyleXfs>
  <cellXfs count="98">
    <xf numFmtId="0" fontId="0" fillId="0" borderId="0" xfId="0"/>
    <xf numFmtId="0" fontId="0" fillId="28" borderId="1" xfId="0" applyFill="1" applyBorder="1"/>
    <xf numFmtId="0" fontId="0" fillId="28" borderId="1" xfId="0" applyFill="1" applyBorder="1" applyAlignment="1">
      <alignment horizontal="center"/>
    </xf>
    <xf numFmtId="0" fontId="5" fillId="28" borderId="0" xfId="0" applyFont="1" applyFill="1"/>
    <xf numFmtId="10" fontId="0" fillId="28" borderId="0" xfId="0" applyNumberFormat="1" applyFill="1"/>
    <xf numFmtId="0" fontId="0" fillId="28" borderId="0" xfId="0" applyFill="1"/>
    <xf numFmtId="39" fontId="38" fillId="28" borderId="23" xfId="0" applyNumberFormat="1" applyFont="1" applyFill="1" applyBorder="1" applyAlignment="1">
      <alignment vertical="center"/>
    </xf>
    <xf numFmtId="39" fontId="38" fillId="28" borderId="23" xfId="0" applyNumberFormat="1" applyFont="1" applyFill="1" applyBorder="1" applyAlignment="1">
      <alignment horizontal="center" vertical="center"/>
    </xf>
    <xf numFmtId="0" fontId="38" fillId="28" borderId="21" xfId="0" applyFont="1" applyFill="1" applyBorder="1" applyAlignment="1">
      <alignment horizontal="center" vertical="center"/>
    </xf>
    <xf numFmtId="0" fontId="35" fillId="0" borderId="1" xfId="0" applyFont="1" applyBorder="1" applyAlignment="1">
      <alignment horizontal="center" vertical="center" wrapText="1"/>
    </xf>
    <xf numFmtId="191" fontId="38" fillId="0" borderId="1" xfId="3" applyNumberFormat="1" applyFont="1" applyFill="1" applyBorder="1" applyAlignment="1">
      <alignment vertical="center"/>
    </xf>
    <xf numFmtId="0" fontId="57" fillId="28" borderId="0" xfId="0" applyFont="1" applyFill="1"/>
    <xf numFmtId="0" fontId="58" fillId="28" borderId="0" xfId="0" applyFont="1" applyFill="1"/>
    <xf numFmtId="0" fontId="36" fillId="28" borderId="0" xfId="0" applyFont="1" applyFill="1" applyAlignment="1">
      <alignment vertical="top" wrapText="1"/>
    </xf>
    <xf numFmtId="180" fontId="0" fillId="28" borderId="0" xfId="0" applyNumberFormat="1" applyFill="1"/>
    <xf numFmtId="0" fontId="39" fillId="68" borderId="1" xfId="0" applyFont="1" applyFill="1" applyBorder="1" applyAlignment="1">
      <alignment horizontal="center" vertical="center" wrapText="1"/>
    </xf>
    <xf numFmtId="0" fontId="36" fillId="68" borderId="1" xfId="0" applyFont="1" applyFill="1" applyBorder="1" applyAlignment="1">
      <alignment horizontal="center" vertical="center" wrapText="1"/>
    </xf>
    <xf numFmtId="0" fontId="0" fillId="28" borderId="2" xfId="0" applyFill="1" applyBorder="1"/>
    <xf numFmtId="0" fontId="0" fillId="28" borderId="19" xfId="0" applyFill="1" applyBorder="1"/>
    <xf numFmtId="0" fontId="0" fillId="28" borderId="22" xfId="0" applyFill="1" applyBorder="1"/>
    <xf numFmtId="0" fontId="0" fillId="28" borderId="32" xfId="0" applyFill="1" applyBorder="1"/>
    <xf numFmtId="0" fontId="61" fillId="28" borderId="0" xfId="0" applyFont="1" applyFill="1"/>
    <xf numFmtId="0" fontId="4" fillId="28" borderId="1" xfId="0" applyFont="1" applyFill="1" applyBorder="1"/>
    <xf numFmtId="0" fontId="0" fillId="28" borderId="1" xfId="0" applyFill="1" applyBorder="1" applyAlignment="1">
      <alignment horizontal="left"/>
    </xf>
    <xf numFmtId="2" fontId="0" fillId="28" borderId="1" xfId="0" applyNumberFormat="1" applyFill="1" applyBorder="1" applyAlignment="1">
      <alignment horizontal="center"/>
    </xf>
    <xf numFmtId="165" fontId="0" fillId="28" borderId="0" xfId="3" applyFont="1" applyFill="1"/>
    <xf numFmtId="168" fontId="0" fillId="28" borderId="0" xfId="0" applyNumberFormat="1" applyFill="1"/>
    <xf numFmtId="0" fontId="0" fillId="28" borderId="36" xfId="0" applyFill="1" applyBorder="1"/>
    <xf numFmtId="0" fontId="64" fillId="0" borderId="0" xfId="0" applyFont="1"/>
    <xf numFmtId="0" fontId="36" fillId="68" borderId="33" xfId="0" applyFont="1" applyFill="1" applyBorder="1" applyAlignment="1">
      <alignment horizontal="left" vertical="center" wrapText="1"/>
    </xf>
    <xf numFmtId="0" fontId="69" fillId="68" borderId="1" xfId="0" applyFont="1" applyFill="1" applyBorder="1" applyAlignment="1">
      <alignment horizontal="center" vertical="center" wrapText="1"/>
    </xf>
    <xf numFmtId="0" fontId="70" fillId="70" borderId="1" xfId="0" applyFont="1" applyFill="1" applyBorder="1" applyAlignment="1">
      <alignment horizontal="center" vertical="center" wrapText="1"/>
    </xf>
    <xf numFmtId="0" fontId="35" fillId="28" borderId="1" xfId="0" applyFont="1" applyFill="1" applyBorder="1" applyAlignment="1">
      <alignment horizontal="center" vertical="center" wrapText="1"/>
    </xf>
    <xf numFmtId="0" fontId="71" fillId="28" borderId="1" xfId="0" applyFont="1" applyFill="1" applyBorder="1" applyAlignment="1">
      <alignment horizontal="center" vertical="center" wrapText="1"/>
    </xf>
    <xf numFmtId="180" fontId="38" fillId="0" borderId="1" xfId="0" applyNumberFormat="1" applyFont="1" applyBorder="1" applyAlignment="1">
      <alignment horizontal="center" vertical="center" wrapText="1"/>
    </xf>
    <xf numFmtId="180" fontId="38" fillId="28" borderId="1" xfId="0" applyNumberFormat="1" applyFont="1" applyFill="1" applyBorder="1" applyAlignment="1">
      <alignment horizontal="center" vertical="center" wrapText="1"/>
    </xf>
    <xf numFmtId="165" fontId="38" fillId="28" borderId="1" xfId="3" applyFont="1" applyFill="1" applyBorder="1" applyAlignment="1">
      <alignment vertical="center"/>
    </xf>
    <xf numFmtId="39" fontId="38" fillId="28" borderId="1" xfId="0" applyNumberFormat="1" applyFont="1" applyFill="1" applyBorder="1" applyAlignment="1">
      <alignment vertical="center"/>
    </xf>
    <xf numFmtId="39" fontId="38" fillId="28" borderId="1" xfId="0" applyNumberFormat="1" applyFont="1" applyFill="1" applyBorder="1" applyAlignment="1">
      <alignment horizontal="center" vertical="center"/>
    </xf>
    <xf numFmtId="165" fontId="38" fillId="28" borderId="23" xfId="3" applyFont="1" applyFill="1" applyBorder="1" applyAlignment="1">
      <alignment vertical="center"/>
    </xf>
    <xf numFmtId="0" fontId="33" fillId="28" borderId="0" xfId="1537" applyFill="1"/>
    <xf numFmtId="49" fontId="72" fillId="0" borderId="1" xfId="1536" applyFont="1" applyFill="1" applyBorder="1" applyAlignment="1">
      <alignment horizontal="center" vertical="center"/>
    </xf>
    <xf numFmtId="0" fontId="0" fillId="28" borderId="0" xfId="0" applyFill="1" applyAlignment="1">
      <alignment horizontal="center"/>
    </xf>
    <xf numFmtId="0" fontId="2" fillId="28" borderId="0" xfId="0" applyFont="1" applyFill="1"/>
    <xf numFmtId="0" fontId="73" fillId="71" borderId="20" xfId="0" applyFont="1" applyFill="1" applyBorder="1" applyAlignment="1">
      <alignment horizontal="center" vertical="center" wrapText="1"/>
    </xf>
    <xf numFmtId="0" fontId="68" fillId="69" borderId="35" xfId="0" applyFont="1" applyFill="1" applyBorder="1" applyAlignment="1">
      <alignment vertical="center" wrapText="1"/>
    </xf>
    <xf numFmtId="0" fontId="68" fillId="69" borderId="4" xfId="0" applyFont="1" applyFill="1" applyBorder="1" applyAlignment="1">
      <alignment vertical="center" wrapText="1"/>
    </xf>
    <xf numFmtId="0" fontId="68" fillId="69" borderId="30" xfId="0" applyFont="1" applyFill="1" applyBorder="1" applyAlignment="1">
      <alignment vertical="center" wrapText="1"/>
    </xf>
    <xf numFmtId="0" fontId="68" fillId="69" borderId="34" xfId="0" applyFont="1" applyFill="1" applyBorder="1" applyAlignment="1">
      <alignment vertical="center" wrapText="1"/>
    </xf>
    <xf numFmtId="0" fontId="68" fillId="69" borderId="0" xfId="0" applyFont="1" applyFill="1" applyAlignment="1">
      <alignment vertical="center" wrapText="1"/>
    </xf>
    <xf numFmtId="0" fontId="68" fillId="69" borderId="31" xfId="0" applyFont="1" applyFill="1" applyBorder="1" applyAlignment="1">
      <alignment vertical="center" wrapText="1"/>
    </xf>
    <xf numFmtId="0" fontId="36" fillId="72" borderId="33" xfId="0" applyFont="1" applyFill="1" applyBorder="1" applyAlignment="1">
      <alignment horizontal="left" vertical="center" wrapText="1"/>
    </xf>
    <xf numFmtId="0" fontId="67" fillId="27" borderId="34" xfId="0" applyFont="1" applyFill="1" applyBorder="1" applyAlignment="1">
      <alignment horizontal="center" vertical="center" wrapText="1"/>
    </xf>
    <xf numFmtId="0" fontId="66" fillId="68" borderId="37" xfId="0" applyFont="1" applyFill="1" applyBorder="1" applyAlignment="1">
      <alignment vertical="center" wrapText="1"/>
    </xf>
    <xf numFmtId="0" fontId="67" fillId="73" borderId="38" xfId="0" applyFont="1" applyFill="1" applyBorder="1" applyAlignment="1">
      <alignment horizontal="center" vertical="center" wrapText="1"/>
    </xf>
    <xf numFmtId="180" fontId="74" fillId="28" borderId="1" xfId="0" applyNumberFormat="1" applyFont="1" applyFill="1" applyBorder="1" applyAlignment="1">
      <alignment horizontal="center" vertical="center" wrapText="1"/>
    </xf>
    <xf numFmtId="0" fontId="75" fillId="28" borderId="1" xfId="0" applyFont="1" applyFill="1" applyBorder="1" applyAlignment="1">
      <alignment horizontal="center" vertical="center" wrapText="1"/>
    </xf>
    <xf numFmtId="180" fontId="74" fillId="0" borderId="1" xfId="0" applyNumberFormat="1" applyFont="1" applyBorder="1" applyAlignment="1">
      <alignment horizontal="center" vertical="center" wrapText="1"/>
    </xf>
    <xf numFmtId="165" fontId="74" fillId="28" borderId="1" xfId="3" applyFont="1" applyFill="1" applyBorder="1" applyAlignment="1">
      <alignment vertical="center"/>
    </xf>
    <xf numFmtId="39" fontId="74" fillId="28" borderId="1" xfId="0" applyNumberFormat="1" applyFont="1" applyFill="1" applyBorder="1" applyAlignment="1">
      <alignment vertical="center"/>
    </xf>
    <xf numFmtId="39" fontId="74" fillId="28" borderId="1" xfId="0" applyNumberFormat="1" applyFont="1" applyFill="1" applyBorder="1" applyAlignment="1">
      <alignment horizontal="center" vertical="center"/>
    </xf>
    <xf numFmtId="0" fontId="1" fillId="0" borderId="1" xfId="0" applyFont="1" applyBorder="1"/>
    <xf numFmtId="42" fontId="72" fillId="0" borderId="0" xfId="1535" applyFont="1" applyFill="1" applyBorder="1" applyAlignment="1">
      <alignment horizontal="center" vertical="center"/>
    </xf>
    <xf numFmtId="191" fontId="1" fillId="0" borderId="0" xfId="0" applyNumberFormat="1" applyFont="1"/>
    <xf numFmtId="0" fontId="67" fillId="74" borderId="38" xfId="0" applyFont="1" applyFill="1" applyBorder="1" applyAlignment="1">
      <alignment horizontal="center" vertical="center" wrapText="1"/>
    </xf>
    <xf numFmtId="191" fontId="66" fillId="68" borderId="41" xfId="0" applyNumberFormat="1" applyFont="1" applyFill="1" applyBorder="1" applyAlignment="1">
      <alignment horizontal="center" vertical="center" wrapText="1"/>
    </xf>
    <xf numFmtId="0" fontId="66" fillId="68" borderId="41" xfId="0" applyFont="1" applyFill="1" applyBorder="1" applyAlignment="1">
      <alignment horizontal="center" vertical="center" wrapText="1"/>
    </xf>
    <xf numFmtId="191" fontId="70" fillId="70" borderId="1" xfId="0" applyNumberFormat="1" applyFont="1" applyFill="1" applyBorder="1" applyAlignment="1">
      <alignment horizontal="center" vertical="center" wrapText="1"/>
    </xf>
    <xf numFmtId="0" fontId="38" fillId="28" borderId="1" xfId="0" applyFont="1" applyFill="1" applyBorder="1" applyAlignment="1">
      <alignment horizontal="center" vertical="center"/>
    </xf>
    <xf numFmtId="0" fontId="38" fillId="28" borderId="1" xfId="0" applyFont="1" applyFill="1" applyBorder="1" applyAlignment="1">
      <alignment horizontal="center" vertical="center" wrapText="1"/>
    </xf>
    <xf numFmtId="42" fontId="38" fillId="28" borderId="1" xfId="1535" applyFont="1" applyFill="1" applyBorder="1" applyAlignment="1">
      <alignment horizontal="center" vertical="center" wrapText="1"/>
    </xf>
    <xf numFmtId="42" fontId="72" fillId="70" borderId="0" xfId="1535" applyFont="1" applyFill="1" applyBorder="1" applyAlignment="1">
      <alignment horizontal="center" vertical="center"/>
    </xf>
    <xf numFmtId="191" fontId="1" fillId="70" borderId="0" xfId="0" applyNumberFormat="1" applyFont="1" applyFill="1"/>
    <xf numFmtId="0" fontId="76" fillId="68" borderId="1" xfId="0" applyFont="1" applyFill="1" applyBorder="1" applyAlignment="1">
      <alignment horizontal="center" vertical="center" wrapText="1"/>
    </xf>
    <xf numFmtId="0" fontId="77" fillId="68" borderId="1" xfId="0" applyFont="1" applyFill="1" applyBorder="1" applyAlignment="1">
      <alignment horizontal="center" vertical="center" wrapText="1"/>
    </xf>
    <xf numFmtId="0" fontId="77" fillId="70" borderId="1" xfId="0" applyFont="1" applyFill="1" applyBorder="1" applyAlignment="1">
      <alignment horizontal="center" vertical="center" wrapText="1"/>
    </xf>
    <xf numFmtId="191" fontId="77" fillId="70" borderId="1" xfId="0" applyNumberFormat="1" applyFont="1" applyFill="1" applyBorder="1" applyAlignment="1">
      <alignment horizontal="center" vertical="center" wrapText="1"/>
    </xf>
    <xf numFmtId="0" fontId="75" fillId="68" borderId="1" xfId="0" applyFont="1" applyFill="1" applyBorder="1" applyAlignment="1">
      <alignment horizontal="center" vertical="center" wrapText="1"/>
    </xf>
    <xf numFmtId="0" fontId="77" fillId="71" borderId="20" xfId="0" applyFont="1" applyFill="1" applyBorder="1" applyAlignment="1">
      <alignment horizontal="center" vertical="center" wrapText="1"/>
    </xf>
    <xf numFmtId="0" fontId="75" fillId="68" borderId="33" xfId="0" applyFont="1" applyFill="1" applyBorder="1" applyAlignment="1">
      <alignment horizontal="left" vertical="center" wrapText="1"/>
    </xf>
    <xf numFmtId="0" fontId="75" fillId="72" borderId="33" xfId="0" applyFont="1" applyFill="1" applyBorder="1" applyAlignment="1">
      <alignment horizontal="left" vertical="center" wrapText="1"/>
    </xf>
    <xf numFmtId="0" fontId="74" fillId="0" borderId="1" xfId="0" applyFont="1" applyBorder="1"/>
    <xf numFmtId="49" fontId="74" fillId="0" borderId="1" xfId="1536" applyFont="1" applyFill="1" applyBorder="1" applyAlignment="1">
      <alignment horizontal="center" vertical="center"/>
    </xf>
    <xf numFmtId="42" fontId="74" fillId="0" borderId="0" xfId="1535" applyFont="1" applyFill="1" applyBorder="1" applyAlignment="1">
      <alignment horizontal="center" vertical="center"/>
    </xf>
    <xf numFmtId="191" fontId="74" fillId="0" borderId="0" xfId="0" applyNumberFormat="1" applyFont="1"/>
    <xf numFmtId="0" fontId="74" fillId="28" borderId="1" xfId="0" applyFont="1" applyFill="1" applyBorder="1" applyAlignment="1">
      <alignment horizontal="center" vertical="center"/>
    </xf>
    <xf numFmtId="0" fontId="74" fillId="28" borderId="1" xfId="0" applyFont="1" applyFill="1" applyBorder="1" applyAlignment="1">
      <alignment horizontal="center" vertical="center" wrapText="1"/>
    </xf>
    <xf numFmtId="42" fontId="74" fillId="28" borderId="1" xfId="1535" applyFont="1" applyFill="1" applyBorder="1" applyAlignment="1">
      <alignment horizontal="center" vertical="center" wrapText="1"/>
    </xf>
    <xf numFmtId="42" fontId="74" fillId="70" borderId="0" xfId="1535" applyFont="1" applyFill="1" applyBorder="1" applyAlignment="1">
      <alignment horizontal="center" vertical="center"/>
    </xf>
    <xf numFmtId="191" fontId="74" fillId="70" borderId="0" xfId="0" applyNumberFormat="1" applyFont="1" applyFill="1"/>
    <xf numFmtId="0" fontId="74" fillId="0" borderId="1" xfId="0" applyFont="1" applyBorder="1" applyAlignment="1">
      <alignment vertical="top" wrapText="1"/>
    </xf>
    <xf numFmtId="0" fontId="67" fillId="27" borderId="3" xfId="0" applyFont="1" applyFill="1" applyBorder="1" applyAlignment="1">
      <alignment horizontal="center" vertical="center" wrapText="1"/>
    </xf>
    <xf numFmtId="0" fontId="67" fillId="27" borderId="1" xfId="0" applyFont="1" applyFill="1" applyBorder="1" applyAlignment="1">
      <alignment horizontal="center" vertical="center" wrapText="1"/>
    </xf>
    <xf numFmtId="0" fontId="66" fillId="73" borderId="39" xfId="0" applyFont="1" applyFill="1" applyBorder="1" applyAlignment="1">
      <alignment horizontal="center" vertical="center" wrapText="1"/>
    </xf>
    <xf numFmtId="0" fontId="66" fillId="73" borderId="40" xfId="0" applyFont="1" applyFill="1" applyBorder="1" applyAlignment="1">
      <alignment horizontal="center" vertical="center" wrapText="1"/>
    </xf>
    <xf numFmtId="0" fontId="71" fillId="67" borderId="23" xfId="0" applyFont="1" applyFill="1" applyBorder="1" applyAlignment="1">
      <alignment horizontal="center" vertical="center"/>
    </xf>
    <xf numFmtId="0" fontId="59" fillId="28" borderId="0" xfId="0" applyFont="1" applyFill="1" applyAlignment="1">
      <alignment horizontal="left" vertical="top" wrapText="1"/>
    </xf>
    <xf numFmtId="0" fontId="36" fillId="28" borderId="0" xfId="0" applyFont="1" applyFill="1" applyAlignment="1">
      <alignment horizontal="left" vertical="center" wrapText="1"/>
    </xf>
  </cellXfs>
  <cellStyles count="1538">
    <cellStyle name="2" xfId="1377" xr:uid="{00000000-0005-0000-0000-000000000000}"/>
    <cellStyle name="20% - Accent1" xfId="1504" xr:uid="{00000000-0005-0000-0000-000001000000}"/>
    <cellStyle name="20% - Accent1 2" xfId="1378" xr:uid="{00000000-0005-0000-0000-000002000000}"/>
    <cellStyle name="20% - Accent1_Estaciones TM-21-SEP-2011" xfId="1379" xr:uid="{00000000-0005-0000-0000-000003000000}"/>
    <cellStyle name="20% - Accent2" xfId="1507" xr:uid="{00000000-0005-0000-0000-000004000000}"/>
    <cellStyle name="20% - Accent2 2" xfId="1380" xr:uid="{00000000-0005-0000-0000-000005000000}"/>
    <cellStyle name="20% - Accent2_Estaciones TM-21-SEP-2011" xfId="1381" xr:uid="{00000000-0005-0000-0000-000006000000}"/>
    <cellStyle name="20% - Accent3" xfId="1511" xr:uid="{00000000-0005-0000-0000-000007000000}"/>
    <cellStyle name="20% - Accent3 2" xfId="1382" xr:uid="{00000000-0005-0000-0000-000008000000}"/>
    <cellStyle name="20% - Accent3_Estaciones TM-21-SEP-2011" xfId="1383" xr:uid="{00000000-0005-0000-0000-000009000000}"/>
    <cellStyle name="20% - Accent4" xfId="1515" xr:uid="{00000000-0005-0000-0000-00000A000000}"/>
    <cellStyle name="20% - Accent4 2" xfId="1384" xr:uid="{00000000-0005-0000-0000-00000B000000}"/>
    <cellStyle name="20% - Accent4_Estaciones TM-21-SEP-2011" xfId="1385" xr:uid="{00000000-0005-0000-0000-00000C000000}"/>
    <cellStyle name="20% - Accent5" xfId="1519" xr:uid="{00000000-0005-0000-0000-00000D000000}"/>
    <cellStyle name="20% - Accent5 2" xfId="1386" xr:uid="{00000000-0005-0000-0000-00000E000000}"/>
    <cellStyle name="20% - Accent5_Estaciones TM-21-SEP-2011" xfId="1387" xr:uid="{00000000-0005-0000-0000-00000F000000}"/>
    <cellStyle name="20% - Accent6" xfId="1523" xr:uid="{00000000-0005-0000-0000-000010000000}"/>
    <cellStyle name="20% - Accent6 2" xfId="1388" xr:uid="{00000000-0005-0000-0000-000011000000}"/>
    <cellStyle name="20% - Accent6_Estaciones TM-21-SEP-2011" xfId="1389" xr:uid="{00000000-0005-0000-0000-000012000000}"/>
    <cellStyle name="20% - Énfasis1 10" xfId="5" xr:uid="{00000000-0005-0000-0000-000014000000}"/>
    <cellStyle name="20% - Énfasis1 11" xfId="6" xr:uid="{00000000-0005-0000-0000-000015000000}"/>
    <cellStyle name="20% - Énfasis1 12" xfId="7" xr:uid="{00000000-0005-0000-0000-000016000000}"/>
    <cellStyle name="20% - Énfasis1 13" xfId="8" xr:uid="{00000000-0005-0000-0000-000017000000}"/>
    <cellStyle name="20% - Énfasis1 14" xfId="9" xr:uid="{00000000-0005-0000-0000-000018000000}"/>
    <cellStyle name="20% - Énfasis1 15" xfId="10" xr:uid="{00000000-0005-0000-0000-000019000000}"/>
    <cellStyle name="20% - Énfasis1 16" xfId="11" xr:uid="{00000000-0005-0000-0000-00001A000000}"/>
    <cellStyle name="20% - Énfasis1 17" xfId="12" xr:uid="{00000000-0005-0000-0000-00001B000000}"/>
    <cellStyle name="20% - Énfasis1 18" xfId="13" xr:uid="{00000000-0005-0000-0000-00001C000000}"/>
    <cellStyle name="20% - Énfasis1 19" xfId="14" xr:uid="{00000000-0005-0000-0000-00001D000000}"/>
    <cellStyle name="20% - Énfasis1 2" xfId="15" xr:uid="{00000000-0005-0000-0000-00001E000000}"/>
    <cellStyle name="20% - Énfasis1 20" xfId="16" xr:uid="{00000000-0005-0000-0000-00001F000000}"/>
    <cellStyle name="20% - Énfasis1 21" xfId="17" xr:uid="{00000000-0005-0000-0000-000020000000}"/>
    <cellStyle name="20% - Énfasis1 22" xfId="18" xr:uid="{00000000-0005-0000-0000-000021000000}"/>
    <cellStyle name="20% - Énfasis1 23" xfId="19" xr:uid="{00000000-0005-0000-0000-000022000000}"/>
    <cellStyle name="20% - Énfasis1 24" xfId="20" xr:uid="{00000000-0005-0000-0000-000023000000}"/>
    <cellStyle name="20% - Énfasis1 25" xfId="21" xr:uid="{00000000-0005-0000-0000-000024000000}"/>
    <cellStyle name="20% - Énfasis1 26" xfId="22" xr:uid="{00000000-0005-0000-0000-000025000000}"/>
    <cellStyle name="20% - Énfasis1 27" xfId="23" xr:uid="{00000000-0005-0000-0000-000026000000}"/>
    <cellStyle name="20% - Énfasis1 28" xfId="24" xr:uid="{00000000-0005-0000-0000-000027000000}"/>
    <cellStyle name="20% - Énfasis1 29" xfId="25" xr:uid="{00000000-0005-0000-0000-000028000000}"/>
    <cellStyle name="20% - Énfasis1 3" xfId="26" xr:uid="{00000000-0005-0000-0000-000029000000}"/>
    <cellStyle name="20% - Énfasis1 30" xfId="27" xr:uid="{00000000-0005-0000-0000-00002A000000}"/>
    <cellStyle name="20% - Énfasis1 31" xfId="28" xr:uid="{00000000-0005-0000-0000-00002B000000}"/>
    <cellStyle name="20% - Énfasis1 32" xfId="29" xr:uid="{00000000-0005-0000-0000-00002C000000}"/>
    <cellStyle name="20% - Énfasis1 4" xfId="30" xr:uid="{00000000-0005-0000-0000-00002D000000}"/>
    <cellStyle name="20% - Énfasis1 5" xfId="31" xr:uid="{00000000-0005-0000-0000-00002E000000}"/>
    <cellStyle name="20% - Énfasis1 6" xfId="32" xr:uid="{00000000-0005-0000-0000-00002F000000}"/>
    <cellStyle name="20% - Énfasis1 7" xfId="33" xr:uid="{00000000-0005-0000-0000-000030000000}"/>
    <cellStyle name="20% - Énfasis1 8" xfId="34" xr:uid="{00000000-0005-0000-0000-000031000000}"/>
    <cellStyle name="20% - Énfasis1 9" xfId="35" xr:uid="{00000000-0005-0000-0000-000032000000}"/>
    <cellStyle name="20% - Énfasis2 10" xfId="36" xr:uid="{00000000-0005-0000-0000-000034000000}"/>
    <cellStyle name="20% - Énfasis2 11" xfId="37" xr:uid="{00000000-0005-0000-0000-000035000000}"/>
    <cellStyle name="20% - Énfasis2 12" xfId="38" xr:uid="{00000000-0005-0000-0000-000036000000}"/>
    <cellStyle name="20% - Énfasis2 13" xfId="39" xr:uid="{00000000-0005-0000-0000-000037000000}"/>
    <cellStyle name="20% - Énfasis2 14" xfId="40" xr:uid="{00000000-0005-0000-0000-000038000000}"/>
    <cellStyle name="20% - Énfasis2 15" xfId="41" xr:uid="{00000000-0005-0000-0000-000039000000}"/>
    <cellStyle name="20% - Énfasis2 16" xfId="42" xr:uid="{00000000-0005-0000-0000-00003A000000}"/>
    <cellStyle name="20% - Énfasis2 17" xfId="43" xr:uid="{00000000-0005-0000-0000-00003B000000}"/>
    <cellStyle name="20% - Énfasis2 18" xfId="44" xr:uid="{00000000-0005-0000-0000-00003C000000}"/>
    <cellStyle name="20% - Énfasis2 19" xfId="45" xr:uid="{00000000-0005-0000-0000-00003D000000}"/>
    <cellStyle name="20% - Énfasis2 2" xfId="46" xr:uid="{00000000-0005-0000-0000-00003E000000}"/>
    <cellStyle name="20% - Énfasis2 20" xfId="47" xr:uid="{00000000-0005-0000-0000-00003F000000}"/>
    <cellStyle name="20% - Énfasis2 21" xfId="48" xr:uid="{00000000-0005-0000-0000-000040000000}"/>
    <cellStyle name="20% - Énfasis2 22" xfId="49" xr:uid="{00000000-0005-0000-0000-000041000000}"/>
    <cellStyle name="20% - Énfasis2 23" xfId="50" xr:uid="{00000000-0005-0000-0000-000042000000}"/>
    <cellStyle name="20% - Énfasis2 24" xfId="51" xr:uid="{00000000-0005-0000-0000-000043000000}"/>
    <cellStyle name="20% - Énfasis2 25" xfId="52" xr:uid="{00000000-0005-0000-0000-000044000000}"/>
    <cellStyle name="20% - Énfasis2 26" xfId="53" xr:uid="{00000000-0005-0000-0000-000045000000}"/>
    <cellStyle name="20% - Énfasis2 27" xfId="54" xr:uid="{00000000-0005-0000-0000-000046000000}"/>
    <cellStyle name="20% - Énfasis2 28" xfId="55" xr:uid="{00000000-0005-0000-0000-000047000000}"/>
    <cellStyle name="20% - Énfasis2 29" xfId="56" xr:uid="{00000000-0005-0000-0000-000048000000}"/>
    <cellStyle name="20% - Énfasis2 3" xfId="57" xr:uid="{00000000-0005-0000-0000-000049000000}"/>
    <cellStyle name="20% - Énfasis2 30" xfId="58" xr:uid="{00000000-0005-0000-0000-00004A000000}"/>
    <cellStyle name="20% - Énfasis2 31" xfId="59" xr:uid="{00000000-0005-0000-0000-00004B000000}"/>
    <cellStyle name="20% - Énfasis2 32" xfId="60" xr:uid="{00000000-0005-0000-0000-00004C000000}"/>
    <cellStyle name="20% - Énfasis2 4" xfId="61" xr:uid="{00000000-0005-0000-0000-00004D000000}"/>
    <cellStyle name="20% - Énfasis2 5" xfId="62" xr:uid="{00000000-0005-0000-0000-00004E000000}"/>
    <cellStyle name="20% - Énfasis2 6" xfId="63" xr:uid="{00000000-0005-0000-0000-00004F000000}"/>
    <cellStyle name="20% - Énfasis2 7" xfId="64" xr:uid="{00000000-0005-0000-0000-000050000000}"/>
    <cellStyle name="20% - Énfasis2 8" xfId="65" xr:uid="{00000000-0005-0000-0000-000051000000}"/>
    <cellStyle name="20% - Énfasis2 9" xfId="66" xr:uid="{00000000-0005-0000-0000-000052000000}"/>
    <cellStyle name="20% - Énfasis3 10" xfId="67" xr:uid="{00000000-0005-0000-0000-000054000000}"/>
    <cellStyle name="20% - Énfasis3 11" xfId="68" xr:uid="{00000000-0005-0000-0000-000055000000}"/>
    <cellStyle name="20% - Énfasis3 12" xfId="69" xr:uid="{00000000-0005-0000-0000-000056000000}"/>
    <cellStyle name="20% - Énfasis3 13" xfId="70" xr:uid="{00000000-0005-0000-0000-000057000000}"/>
    <cellStyle name="20% - Énfasis3 14" xfId="71" xr:uid="{00000000-0005-0000-0000-000058000000}"/>
    <cellStyle name="20% - Énfasis3 15" xfId="72" xr:uid="{00000000-0005-0000-0000-000059000000}"/>
    <cellStyle name="20% - Énfasis3 16" xfId="73" xr:uid="{00000000-0005-0000-0000-00005A000000}"/>
    <cellStyle name="20% - Énfasis3 17" xfId="74" xr:uid="{00000000-0005-0000-0000-00005B000000}"/>
    <cellStyle name="20% - Énfasis3 18" xfId="75" xr:uid="{00000000-0005-0000-0000-00005C000000}"/>
    <cellStyle name="20% - Énfasis3 19" xfId="76" xr:uid="{00000000-0005-0000-0000-00005D000000}"/>
    <cellStyle name="20% - Énfasis3 2" xfId="77" xr:uid="{00000000-0005-0000-0000-00005E000000}"/>
    <cellStyle name="20% - Énfasis3 20" xfId="78" xr:uid="{00000000-0005-0000-0000-00005F000000}"/>
    <cellStyle name="20% - Énfasis3 21" xfId="79" xr:uid="{00000000-0005-0000-0000-000060000000}"/>
    <cellStyle name="20% - Énfasis3 22" xfId="80" xr:uid="{00000000-0005-0000-0000-000061000000}"/>
    <cellStyle name="20% - Énfasis3 23" xfId="81" xr:uid="{00000000-0005-0000-0000-000062000000}"/>
    <cellStyle name="20% - Énfasis3 24" xfId="82" xr:uid="{00000000-0005-0000-0000-000063000000}"/>
    <cellStyle name="20% - Énfasis3 25" xfId="83" xr:uid="{00000000-0005-0000-0000-000064000000}"/>
    <cellStyle name="20% - Énfasis3 26" xfId="84" xr:uid="{00000000-0005-0000-0000-000065000000}"/>
    <cellStyle name="20% - Énfasis3 27" xfId="85" xr:uid="{00000000-0005-0000-0000-000066000000}"/>
    <cellStyle name="20% - Énfasis3 28" xfId="86" xr:uid="{00000000-0005-0000-0000-000067000000}"/>
    <cellStyle name="20% - Énfasis3 29" xfId="87" xr:uid="{00000000-0005-0000-0000-000068000000}"/>
    <cellStyle name="20% - Énfasis3 3" xfId="88" xr:uid="{00000000-0005-0000-0000-000069000000}"/>
    <cellStyle name="20% - Énfasis3 30" xfId="89" xr:uid="{00000000-0005-0000-0000-00006A000000}"/>
    <cellStyle name="20% - Énfasis3 31" xfId="90" xr:uid="{00000000-0005-0000-0000-00006B000000}"/>
    <cellStyle name="20% - Énfasis3 32" xfId="91" xr:uid="{00000000-0005-0000-0000-00006C000000}"/>
    <cellStyle name="20% - Énfasis3 4" xfId="92" xr:uid="{00000000-0005-0000-0000-00006D000000}"/>
    <cellStyle name="20% - Énfasis3 5" xfId="93" xr:uid="{00000000-0005-0000-0000-00006E000000}"/>
    <cellStyle name="20% - Énfasis3 6" xfId="94" xr:uid="{00000000-0005-0000-0000-00006F000000}"/>
    <cellStyle name="20% - Énfasis3 7" xfId="95" xr:uid="{00000000-0005-0000-0000-000070000000}"/>
    <cellStyle name="20% - Énfasis3 8" xfId="96" xr:uid="{00000000-0005-0000-0000-000071000000}"/>
    <cellStyle name="20% - Énfasis3 9" xfId="97" xr:uid="{00000000-0005-0000-0000-000072000000}"/>
    <cellStyle name="20% - Énfasis4 10" xfId="98" xr:uid="{00000000-0005-0000-0000-000074000000}"/>
    <cellStyle name="20% - Énfasis4 11" xfId="99" xr:uid="{00000000-0005-0000-0000-000075000000}"/>
    <cellStyle name="20% - Énfasis4 12" xfId="100" xr:uid="{00000000-0005-0000-0000-000076000000}"/>
    <cellStyle name="20% - Énfasis4 13" xfId="101" xr:uid="{00000000-0005-0000-0000-000077000000}"/>
    <cellStyle name="20% - Énfasis4 14" xfId="102" xr:uid="{00000000-0005-0000-0000-000078000000}"/>
    <cellStyle name="20% - Énfasis4 15" xfId="103" xr:uid="{00000000-0005-0000-0000-000079000000}"/>
    <cellStyle name="20% - Énfasis4 16" xfId="104" xr:uid="{00000000-0005-0000-0000-00007A000000}"/>
    <cellStyle name="20% - Énfasis4 17" xfId="105" xr:uid="{00000000-0005-0000-0000-00007B000000}"/>
    <cellStyle name="20% - Énfasis4 18" xfId="106" xr:uid="{00000000-0005-0000-0000-00007C000000}"/>
    <cellStyle name="20% - Énfasis4 19" xfId="107" xr:uid="{00000000-0005-0000-0000-00007D000000}"/>
    <cellStyle name="20% - Énfasis4 2" xfId="108" xr:uid="{00000000-0005-0000-0000-00007E000000}"/>
    <cellStyle name="20% - Énfasis4 20" xfId="109" xr:uid="{00000000-0005-0000-0000-00007F000000}"/>
    <cellStyle name="20% - Énfasis4 21" xfId="110" xr:uid="{00000000-0005-0000-0000-000080000000}"/>
    <cellStyle name="20% - Énfasis4 22" xfId="111" xr:uid="{00000000-0005-0000-0000-000081000000}"/>
    <cellStyle name="20% - Énfasis4 23" xfId="112" xr:uid="{00000000-0005-0000-0000-000082000000}"/>
    <cellStyle name="20% - Énfasis4 24" xfId="113" xr:uid="{00000000-0005-0000-0000-000083000000}"/>
    <cellStyle name="20% - Énfasis4 25" xfId="114" xr:uid="{00000000-0005-0000-0000-000084000000}"/>
    <cellStyle name="20% - Énfasis4 26" xfId="115" xr:uid="{00000000-0005-0000-0000-000085000000}"/>
    <cellStyle name="20% - Énfasis4 27" xfId="116" xr:uid="{00000000-0005-0000-0000-000086000000}"/>
    <cellStyle name="20% - Énfasis4 28" xfId="117" xr:uid="{00000000-0005-0000-0000-000087000000}"/>
    <cellStyle name="20% - Énfasis4 29" xfId="118" xr:uid="{00000000-0005-0000-0000-000088000000}"/>
    <cellStyle name="20% - Énfasis4 3" xfId="119" xr:uid="{00000000-0005-0000-0000-000089000000}"/>
    <cellStyle name="20% - Énfasis4 30" xfId="120" xr:uid="{00000000-0005-0000-0000-00008A000000}"/>
    <cellStyle name="20% - Énfasis4 31" xfId="121" xr:uid="{00000000-0005-0000-0000-00008B000000}"/>
    <cellStyle name="20% - Énfasis4 32" xfId="122" xr:uid="{00000000-0005-0000-0000-00008C000000}"/>
    <cellStyle name="20% - Énfasis4 4" xfId="123" xr:uid="{00000000-0005-0000-0000-00008D000000}"/>
    <cellStyle name="20% - Énfasis4 5" xfId="124" xr:uid="{00000000-0005-0000-0000-00008E000000}"/>
    <cellStyle name="20% - Énfasis4 6" xfId="125" xr:uid="{00000000-0005-0000-0000-00008F000000}"/>
    <cellStyle name="20% - Énfasis4 7" xfId="126" xr:uid="{00000000-0005-0000-0000-000090000000}"/>
    <cellStyle name="20% - Énfasis4 8" xfId="127" xr:uid="{00000000-0005-0000-0000-000091000000}"/>
    <cellStyle name="20% - Énfasis4 9" xfId="128" xr:uid="{00000000-0005-0000-0000-000092000000}"/>
    <cellStyle name="20% - Énfasis5 10" xfId="129" xr:uid="{00000000-0005-0000-0000-000094000000}"/>
    <cellStyle name="20% - Énfasis5 11" xfId="130" xr:uid="{00000000-0005-0000-0000-000095000000}"/>
    <cellStyle name="20% - Énfasis5 12" xfId="131" xr:uid="{00000000-0005-0000-0000-000096000000}"/>
    <cellStyle name="20% - Énfasis5 13" xfId="132" xr:uid="{00000000-0005-0000-0000-000097000000}"/>
    <cellStyle name="20% - Énfasis5 14" xfId="133" xr:uid="{00000000-0005-0000-0000-000098000000}"/>
    <cellStyle name="20% - Énfasis5 15" xfId="134" xr:uid="{00000000-0005-0000-0000-000099000000}"/>
    <cellStyle name="20% - Énfasis5 16" xfId="135" xr:uid="{00000000-0005-0000-0000-00009A000000}"/>
    <cellStyle name="20% - Énfasis5 17" xfId="136" xr:uid="{00000000-0005-0000-0000-00009B000000}"/>
    <cellStyle name="20% - Énfasis5 18" xfId="137" xr:uid="{00000000-0005-0000-0000-00009C000000}"/>
    <cellStyle name="20% - Énfasis5 19" xfId="138" xr:uid="{00000000-0005-0000-0000-00009D000000}"/>
    <cellStyle name="20% - Énfasis5 2" xfId="139" xr:uid="{00000000-0005-0000-0000-00009E000000}"/>
    <cellStyle name="20% - Énfasis5 20" xfId="140" xr:uid="{00000000-0005-0000-0000-00009F000000}"/>
    <cellStyle name="20% - Énfasis5 21" xfId="141" xr:uid="{00000000-0005-0000-0000-0000A0000000}"/>
    <cellStyle name="20% - Énfasis5 22" xfId="142" xr:uid="{00000000-0005-0000-0000-0000A1000000}"/>
    <cellStyle name="20% - Énfasis5 23" xfId="143" xr:uid="{00000000-0005-0000-0000-0000A2000000}"/>
    <cellStyle name="20% - Énfasis5 24" xfId="144" xr:uid="{00000000-0005-0000-0000-0000A3000000}"/>
    <cellStyle name="20% - Énfasis5 25" xfId="145" xr:uid="{00000000-0005-0000-0000-0000A4000000}"/>
    <cellStyle name="20% - Énfasis5 26" xfId="146" xr:uid="{00000000-0005-0000-0000-0000A5000000}"/>
    <cellStyle name="20% - Énfasis5 27" xfId="147" xr:uid="{00000000-0005-0000-0000-0000A6000000}"/>
    <cellStyle name="20% - Énfasis5 28" xfId="148" xr:uid="{00000000-0005-0000-0000-0000A7000000}"/>
    <cellStyle name="20% - Énfasis5 29" xfId="149" xr:uid="{00000000-0005-0000-0000-0000A8000000}"/>
    <cellStyle name="20% - Énfasis5 3" xfId="150" xr:uid="{00000000-0005-0000-0000-0000A9000000}"/>
    <cellStyle name="20% - Énfasis5 30" xfId="151" xr:uid="{00000000-0005-0000-0000-0000AA000000}"/>
    <cellStyle name="20% - Énfasis5 31" xfId="152" xr:uid="{00000000-0005-0000-0000-0000AB000000}"/>
    <cellStyle name="20% - Énfasis5 32" xfId="153" xr:uid="{00000000-0005-0000-0000-0000AC000000}"/>
    <cellStyle name="20% - Énfasis5 4" xfId="154" xr:uid="{00000000-0005-0000-0000-0000AD000000}"/>
    <cellStyle name="20% - Énfasis5 5" xfId="155" xr:uid="{00000000-0005-0000-0000-0000AE000000}"/>
    <cellStyle name="20% - Énfasis5 6" xfId="156" xr:uid="{00000000-0005-0000-0000-0000AF000000}"/>
    <cellStyle name="20% - Énfasis5 7" xfId="157" xr:uid="{00000000-0005-0000-0000-0000B0000000}"/>
    <cellStyle name="20% - Énfasis5 8" xfId="158" xr:uid="{00000000-0005-0000-0000-0000B1000000}"/>
    <cellStyle name="20% - Énfasis5 9" xfId="159" xr:uid="{00000000-0005-0000-0000-0000B2000000}"/>
    <cellStyle name="20% - Énfasis6 10" xfId="160" xr:uid="{00000000-0005-0000-0000-0000B4000000}"/>
    <cellStyle name="20% - Énfasis6 11" xfId="161" xr:uid="{00000000-0005-0000-0000-0000B5000000}"/>
    <cellStyle name="20% - Énfasis6 12" xfId="162" xr:uid="{00000000-0005-0000-0000-0000B6000000}"/>
    <cellStyle name="20% - Énfasis6 13" xfId="163" xr:uid="{00000000-0005-0000-0000-0000B7000000}"/>
    <cellStyle name="20% - Énfasis6 14" xfId="164" xr:uid="{00000000-0005-0000-0000-0000B8000000}"/>
    <cellStyle name="20% - Énfasis6 15" xfId="165" xr:uid="{00000000-0005-0000-0000-0000B9000000}"/>
    <cellStyle name="20% - Énfasis6 16" xfId="166" xr:uid="{00000000-0005-0000-0000-0000BA000000}"/>
    <cellStyle name="20% - Énfasis6 17" xfId="167" xr:uid="{00000000-0005-0000-0000-0000BB000000}"/>
    <cellStyle name="20% - Énfasis6 18" xfId="168" xr:uid="{00000000-0005-0000-0000-0000BC000000}"/>
    <cellStyle name="20% - Énfasis6 19" xfId="169" xr:uid="{00000000-0005-0000-0000-0000BD000000}"/>
    <cellStyle name="20% - Énfasis6 2" xfId="170" xr:uid="{00000000-0005-0000-0000-0000BE000000}"/>
    <cellStyle name="20% - Énfasis6 20" xfId="171" xr:uid="{00000000-0005-0000-0000-0000BF000000}"/>
    <cellStyle name="20% - Énfasis6 21" xfId="172" xr:uid="{00000000-0005-0000-0000-0000C0000000}"/>
    <cellStyle name="20% - Énfasis6 22" xfId="173" xr:uid="{00000000-0005-0000-0000-0000C1000000}"/>
    <cellStyle name="20% - Énfasis6 23" xfId="174" xr:uid="{00000000-0005-0000-0000-0000C2000000}"/>
    <cellStyle name="20% - Énfasis6 24" xfId="175" xr:uid="{00000000-0005-0000-0000-0000C3000000}"/>
    <cellStyle name="20% - Énfasis6 25" xfId="176" xr:uid="{00000000-0005-0000-0000-0000C4000000}"/>
    <cellStyle name="20% - Énfasis6 26" xfId="177" xr:uid="{00000000-0005-0000-0000-0000C5000000}"/>
    <cellStyle name="20% - Énfasis6 27" xfId="178" xr:uid="{00000000-0005-0000-0000-0000C6000000}"/>
    <cellStyle name="20% - Énfasis6 28" xfId="179" xr:uid="{00000000-0005-0000-0000-0000C7000000}"/>
    <cellStyle name="20% - Énfasis6 29" xfId="180" xr:uid="{00000000-0005-0000-0000-0000C8000000}"/>
    <cellStyle name="20% - Énfasis6 3" xfId="181" xr:uid="{00000000-0005-0000-0000-0000C9000000}"/>
    <cellStyle name="20% - Énfasis6 30" xfId="182" xr:uid="{00000000-0005-0000-0000-0000CA000000}"/>
    <cellStyle name="20% - Énfasis6 31" xfId="183" xr:uid="{00000000-0005-0000-0000-0000CB000000}"/>
    <cellStyle name="20% - Énfasis6 32" xfId="184" xr:uid="{00000000-0005-0000-0000-0000CC000000}"/>
    <cellStyle name="20% - Énfasis6 4" xfId="185" xr:uid="{00000000-0005-0000-0000-0000CD000000}"/>
    <cellStyle name="20% - Énfasis6 5" xfId="186" xr:uid="{00000000-0005-0000-0000-0000CE000000}"/>
    <cellStyle name="20% - Énfasis6 6" xfId="187" xr:uid="{00000000-0005-0000-0000-0000CF000000}"/>
    <cellStyle name="20% - Énfasis6 7" xfId="188" xr:uid="{00000000-0005-0000-0000-0000D0000000}"/>
    <cellStyle name="20% - Énfasis6 8" xfId="189" xr:uid="{00000000-0005-0000-0000-0000D1000000}"/>
    <cellStyle name="20% - Énfasis6 9" xfId="190" xr:uid="{00000000-0005-0000-0000-0000D2000000}"/>
    <cellStyle name="40% - Accent1" xfId="1505" xr:uid="{00000000-0005-0000-0000-0000D3000000}"/>
    <cellStyle name="40% - Accent1 2" xfId="1390" xr:uid="{00000000-0005-0000-0000-0000D4000000}"/>
    <cellStyle name="40% - Accent1_Estaciones TM-21-SEP-2011" xfId="1391" xr:uid="{00000000-0005-0000-0000-0000D5000000}"/>
    <cellStyle name="40% - Accent2" xfId="1508" xr:uid="{00000000-0005-0000-0000-0000D6000000}"/>
    <cellStyle name="40% - Accent2 2" xfId="1392" xr:uid="{00000000-0005-0000-0000-0000D7000000}"/>
    <cellStyle name="40% - Accent2_Estaciones TM-21-SEP-2011" xfId="1393" xr:uid="{00000000-0005-0000-0000-0000D8000000}"/>
    <cellStyle name="40% - Accent3" xfId="1512" xr:uid="{00000000-0005-0000-0000-0000D9000000}"/>
    <cellStyle name="40% - Accent3 2" xfId="1394" xr:uid="{00000000-0005-0000-0000-0000DA000000}"/>
    <cellStyle name="40% - Accent3_Estaciones TM-21-SEP-2011" xfId="1395" xr:uid="{00000000-0005-0000-0000-0000DB000000}"/>
    <cellStyle name="40% - Accent4" xfId="1516" xr:uid="{00000000-0005-0000-0000-0000DC000000}"/>
    <cellStyle name="40% - Accent4 2" xfId="1396" xr:uid="{00000000-0005-0000-0000-0000DD000000}"/>
    <cellStyle name="40% - Accent4_Estaciones TM-21-SEP-2011" xfId="1397" xr:uid="{00000000-0005-0000-0000-0000DE000000}"/>
    <cellStyle name="40% - Accent5" xfId="1520" xr:uid="{00000000-0005-0000-0000-0000DF000000}"/>
    <cellStyle name="40% - Accent5 2" xfId="1398" xr:uid="{00000000-0005-0000-0000-0000E0000000}"/>
    <cellStyle name="40% - Accent5_Estaciones TM-21-SEP-2011" xfId="1399" xr:uid="{00000000-0005-0000-0000-0000E1000000}"/>
    <cellStyle name="40% - Accent6" xfId="1524" xr:uid="{00000000-0005-0000-0000-0000E2000000}"/>
    <cellStyle name="40% - Accent6 2" xfId="1400" xr:uid="{00000000-0005-0000-0000-0000E3000000}"/>
    <cellStyle name="40% - Accent6_Estaciones TM-21-SEP-2011" xfId="1401" xr:uid="{00000000-0005-0000-0000-0000E4000000}"/>
    <cellStyle name="40% - Énfasis1 10" xfId="191" xr:uid="{00000000-0005-0000-0000-0000E6000000}"/>
    <cellStyle name="40% - Énfasis1 11" xfId="192" xr:uid="{00000000-0005-0000-0000-0000E7000000}"/>
    <cellStyle name="40% - Énfasis1 12" xfId="193" xr:uid="{00000000-0005-0000-0000-0000E8000000}"/>
    <cellStyle name="40% - Énfasis1 13" xfId="194" xr:uid="{00000000-0005-0000-0000-0000E9000000}"/>
    <cellStyle name="40% - Énfasis1 14" xfId="195" xr:uid="{00000000-0005-0000-0000-0000EA000000}"/>
    <cellStyle name="40% - Énfasis1 15" xfId="196" xr:uid="{00000000-0005-0000-0000-0000EB000000}"/>
    <cellStyle name="40% - Énfasis1 16" xfId="197" xr:uid="{00000000-0005-0000-0000-0000EC000000}"/>
    <cellStyle name="40% - Énfasis1 17" xfId="198" xr:uid="{00000000-0005-0000-0000-0000ED000000}"/>
    <cellStyle name="40% - Énfasis1 18" xfId="199" xr:uid="{00000000-0005-0000-0000-0000EE000000}"/>
    <cellStyle name="40% - Énfasis1 19" xfId="200" xr:uid="{00000000-0005-0000-0000-0000EF000000}"/>
    <cellStyle name="40% - Énfasis1 2" xfId="201" xr:uid="{00000000-0005-0000-0000-0000F0000000}"/>
    <cellStyle name="40% - Énfasis1 20" xfId="202" xr:uid="{00000000-0005-0000-0000-0000F1000000}"/>
    <cellStyle name="40% - Énfasis1 21" xfId="203" xr:uid="{00000000-0005-0000-0000-0000F2000000}"/>
    <cellStyle name="40% - Énfasis1 22" xfId="204" xr:uid="{00000000-0005-0000-0000-0000F3000000}"/>
    <cellStyle name="40% - Énfasis1 23" xfId="205" xr:uid="{00000000-0005-0000-0000-0000F4000000}"/>
    <cellStyle name="40% - Énfasis1 24" xfId="206" xr:uid="{00000000-0005-0000-0000-0000F5000000}"/>
    <cellStyle name="40% - Énfasis1 25" xfId="207" xr:uid="{00000000-0005-0000-0000-0000F6000000}"/>
    <cellStyle name="40% - Énfasis1 26" xfId="208" xr:uid="{00000000-0005-0000-0000-0000F7000000}"/>
    <cellStyle name="40% - Énfasis1 27" xfId="209" xr:uid="{00000000-0005-0000-0000-0000F8000000}"/>
    <cellStyle name="40% - Énfasis1 28" xfId="210" xr:uid="{00000000-0005-0000-0000-0000F9000000}"/>
    <cellStyle name="40% - Énfasis1 29" xfId="211" xr:uid="{00000000-0005-0000-0000-0000FA000000}"/>
    <cellStyle name="40% - Énfasis1 3" xfId="212" xr:uid="{00000000-0005-0000-0000-0000FB000000}"/>
    <cellStyle name="40% - Énfasis1 30" xfId="213" xr:uid="{00000000-0005-0000-0000-0000FC000000}"/>
    <cellStyle name="40% - Énfasis1 31" xfId="214" xr:uid="{00000000-0005-0000-0000-0000FD000000}"/>
    <cellStyle name="40% - Énfasis1 32" xfId="215" xr:uid="{00000000-0005-0000-0000-0000FE000000}"/>
    <cellStyle name="40% - Énfasis1 4" xfId="216" xr:uid="{00000000-0005-0000-0000-0000FF000000}"/>
    <cellStyle name="40% - Énfasis1 5" xfId="217" xr:uid="{00000000-0005-0000-0000-000000010000}"/>
    <cellStyle name="40% - Énfasis1 6" xfId="218" xr:uid="{00000000-0005-0000-0000-000001010000}"/>
    <cellStyle name="40% - Énfasis1 7" xfId="219" xr:uid="{00000000-0005-0000-0000-000002010000}"/>
    <cellStyle name="40% - Énfasis1 8" xfId="220" xr:uid="{00000000-0005-0000-0000-000003010000}"/>
    <cellStyle name="40% - Énfasis1 9" xfId="221" xr:uid="{00000000-0005-0000-0000-000004010000}"/>
    <cellStyle name="40% - Énfasis2 10" xfId="222" xr:uid="{00000000-0005-0000-0000-000006010000}"/>
    <cellStyle name="40% - Énfasis2 11" xfId="223" xr:uid="{00000000-0005-0000-0000-000007010000}"/>
    <cellStyle name="40% - Énfasis2 12" xfId="224" xr:uid="{00000000-0005-0000-0000-000008010000}"/>
    <cellStyle name="40% - Énfasis2 13" xfId="225" xr:uid="{00000000-0005-0000-0000-000009010000}"/>
    <cellStyle name="40% - Énfasis2 14" xfId="226" xr:uid="{00000000-0005-0000-0000-00000A010000}"/>
    <cellStyle name="40% - Énfasis2 15" xfId="227" xr:uid="{00000000-0005-0000-0000-00000B010000}"/>
    <cellStyle name="40% - Énfasis2 16" xfId="228" xr:uid="{00000000-0005-0000-0000-00000C010000}"/>
    <cellStyle name="40% - Énfasis2 17" xfId="229" xr:uid="{00000000-0005-0000-0000-00000D010000}"/>
    <cellStyle name="40% - Énfasis2 18" xfId="230" xr:uid="{00000000-0005-0000-0000-00000E010000}"/>
    <cellStyle name="40% - Énfasis2 19" xfId="231" xr:uid="{00000000-0005-0000-0000-00000F010000}"/>
    <cellStyle name="40% - Énfasis2 2" xfId="232" xr:uid="{00000000-0005-0000-0000-000010010000}"/>
    <cellStyle name="40% - Énfasis2 20" xfId="233" xr:uid="{00000000-0005-0000-0000-000011010000}"/>
    <cellStyle name="40% - Énfasis2 21" xfId="234" xr:uid="{00000000-0005-0000-0000-000012010000}"/>
    <cellStyle name="40% - Énfasis2 22" xfId="235" xr:uid="{00000000-0005-0000-0000-000013010000}"/>
    <cellStyle name="40% - Énfasis2 23" xfId="236" xr:uid="{00000000-0005-0000-0000-000014010000}"/>
    <cellStyle name="40% - Énfasis2 24" xfId="237" xr:uid="{00000000-0005-0000-0000-000015010000}"/>
    <cellStyle name="40% - Énfasis2 25" xfId="238" xr:uid="{00000000-0005-0000-0000-000016010000}"/>
    <cellStyle name="40% - Énfasis2 26" xfId="239" xr:uid="{00000000-0005-0000-0000-000017010000}"/>
    <cellStyle name="40% - Énfasis2 27" xfId="240" xr:uid="{00000000-0005-0000-0000-000018010000}"/>
    <cellStyle name="40% - Énfasis2 28" xfId="241" xr:uid="{00000000-0005-0000-0000-000019010000}"/>
    <cellStyle name="40% - Énfasis2 29" xfId="242" xr:uid="{00000000-0005-0000-0000-00001A010000}"/>
    <cellStyle name="40% - Énfasis2 3" xfId="243" xr:uid="{00000000-0005-0000-0000-00001B010000}"/>
    <cellStyle name="40% - Énfasis2 30" xfId="244" xr:uid="{00000000-0005-0000-0000-00001C010000}"/>
    <cellStyle name="40% - Énfasis2 31" xfId="245" xr:uid="{00000000-0005-0000-0000-00001D010000}"/>
    <cellStyle name="40% - Énfasis2 32" xfId="246" xr:uid="{00000000-0005-0000-0000-00001E010000}"/>
    <cellStyle name="40% - Énfasis2 4" xfId="247" xr:uid="{00000000-0005-0000-0000-00001F010000}"/>
    <cellStyle name="40% - Énfasis2 5" xfId="248" xr:uid="{00000000-0005-0000-0000-000020010000}"/>
    <cellStyle name="40% - Énfasis2 6" xfId="249" xr:uid="{00000000-0005-0000-0000-000021010000}"/>
    <cellStyle name="40% - Énfasis2 7" xfId="250" xr:uid="{00000000-0005-0000-0000-000022010000}"/>
    <cellStyle name="40% - Énfasis2 8" xfId="251" xr:uid="{00000000-0005-0000-0000-000023010000}"/>
    <cellStyle name="40% - Énfasis2 9" xfId="252" xr:uid="{00000000-0005-0000-0000-000024010000}"/>
    <cellStyle name="40% - Énfasis3 10" xfId="253" xr:uid="{00000000-0005-0000-0000-000026010000}"/>
    <cellStyle name="40% - Énfasis3 11" xfId="254" xr:uid="{00000000-0005-0000-0000-000027010000}"/>
    <cellStyle name="40% - Énfasis3 12" xfId="255" xr:uid="{00000000-0005-0000-0000-000028010000}"/>
    <cellStyle name="40% - Énfasis3 13" xfId="256" xr:uid="{00000000-0005-0000-0000-000029010000}"/>
    <cellStyle name="40% - Énfasis3 14" xfId="257" xr:uid="{00000000-0005-0000-0000-00002A010000}"/>
    <cellStyle name="40% - Énfasis3 15" xfId="258" xr:uid="{00000000-0005-0000-0000-00002B010000}"/>
    <cellStyle name="40% - Énfasis3 16" xfId="259" xr:uid="{00000000-0005-0000-0000-00002C010000}"/>
    <cellStyle name="40% - Énfasis3 17" xfId="260" xr:uid="{00000000-0005-0000-0000-00002D010000}"/>
    <cellStyle name="40% - Énfasis3 18" xfId="261" xr:uid="{00000000-0005-0000-0000-00002E010000}"/>
    <cellStyle name="40% - Énfasis3 19" xfId="262" xr:uid="{00000000-0005-0000-0000-00002F010000}"/>
    <cellStyle name="40% - Énfasis3 2" xfId="263" xr:uid="{00000000-0005-0000-0000-000030010000}"/>
    <cellStyle name="40% - Énfasis3 20" xfId="264" xr:uid="{00000000-0005-0000-0000-000031010000}"/>
    <cellStyle name="40% - Énfasis3 21" xfId="265" xr:uid="{00000000-0005-0000-0000-000032010000}"/>
    <cellStyle name="40% - Énfasis3 22" xfId="266" xr:uid="{00000000-0005-0000-0000-000033010000}"/>
    <cellStyle name="40% - Énfasis3 23" xfId="267" xr:uid="{00000000-0005-0000-0000-000034010000}"/>
    <cellStyle name="40% - Énfasis3 24" xfId="268" xr:uid="{00000000-0005-0000-0000-000035010000}"/>
    <cellStyle name="40% - Énfasis3 25" xfId="269" xr:uid="{00000000-0005-0000-0000-000036010000}"/>
    <cellStyle name="40% - Énfasis3 26" xfId="270" xr:uid="{00000000-0005-0000-0000-000037010000}"/>
    <cellStyle name="40% - Énfasis3 27" xfId="271" xr:uid="{00000000-0005-0000-0000-000038010000}"/>
    <cellStyle name="40% - Énfasis3 28" xfId="272" xr:uid="{00000000-0005-0000-0000-000039010000}"/>
    <cellStyle name="40% - Énfasis3 29" xfId="273" xr:uid="{00000000-0005-0000-0000-00003A010000}"/>
    <cellStyle name="40% - Énfasis3 3" xfId="274" xr:uid="{00000000-0005-0000-0000-00003B010000}"/>
    <cellStyle name="40% - Énfasis3 30" xfId="275" xr:uid="{00000000-0005-0000-0000-00003C010000}"/>
    <cellStyle name="40% - Énfasis3 31" xfId="276" xr:uid="{00000000-0005-0000-0000-00003D010000}"/>
    <cellStyle name="40% - Énfasis3 32" xfId="277" xr:uid="{00000000-0005-0000-0000-00003E010000}"/>
    <cellStyle name="40% - Énfasis3 4" xfId="278" xr:uid="{00000000-0005-0000-0000-00003F010000}"/>
    <cellStyle name="40% - Énfasis3 5" xfId="279" xr:uid="{00000000-0005-0000-0000-000040010000}"/>
    <cellStyle name="40% - Énfasis3 6" xfId="280" xr:uid="{00000000-0005-0000-0000-000041010000}"/>
    <cellStyle name="40% - Énfasis3 7" xfId="281" xr:uid="{00000000-0005-0000-0000-000042010000}"/>
    <cellStyle name="40% - Énfasis3 8" xfId="282" xr:uid="{00000000-0005-0000-0000-000043010000}"/>
    <cellStyle name="40% - Énfasis3 9" xfId="283" xr:uid="{00000000-0005-0000-0000-000044010000}"/>
    <cellStyle name="40% - Énfasis4 10" xfId="284" xr:uid="{00000000-0005-0000-0000-000046010000}"/>
    <cellStyle name="40% - Énfasis4 11" xfId="285" xr:uid="{00000000-0005-0000-0000-000047010000}"/>
    <cellStyle name="40% - Énfasis4 12" xfId="286" xr:uid="{00000000-0005-0000-0000-000048010000}"/>
    <cellStyle name="40% - Énfasis4 13" xfId="287" xr:uid="{00000000-0005-0000-0000-000049010000}"/>
    <cellStyle name="40% - Énfasis4 14" xfId="288" xr:uid="{00000000-0005-0000-0000-00004A010000}"/>
    <cellStyle name="40% - Énfasis4 15" xfId="289" xr:uid="{00000000-0005-0000-0000-00004B010000}"/>
    <cellStyle name="40% - Énfasis4 16" xfId="290" xr:uid="{00000000-0005-0000-0000-00004C010000}"/>
    <cellStyle name="40% - Énfasis4 17" xfId="291" xr:uid="{00000000-0005-0000-0000-00004D010000}"/>
    <cellStyle name="40% - Énfasis4 18" xfId="292" xr:uid="{00000000-0005-0000-0000-00004E010000}"/>
    <cellStyle name="40% - Énfasis4 19" xfId="293" xr:uid="{00000000-0005-0000-0000-00004F010000}"/>
    <cellStyle name="40% - Énfasis4 2" xfId="294" xr:uid="{00000000-0005-0000-0000-000050010000}"/>
    <cellStyle name="40% - Énfasis4 20" xfId="295" xr:uid="{00000000-0005-0000-0000-000051010000}"/>
    <cellStyle name="40% - Énfasis4 21" xfId="296" xr:uid="{00000000-0005-0000-0000-000052010000}"/>
    <cellStyle name="40% - Énfasis4 22" xfId="297" xr:uid="{00000000-0005-0000-0000-000053010000}"/>
    <cellStyle name="40% - Énfasis4 23" xfId="298" xr:uid="{00000000-0005-0000-0000-000054010000}"/>
    <cellStyle name="40% - Énfasis4 24" xfId="299" xr:uid="{00000000-0005-0000-0000-000055010000}"/>
    <cellStyle name="40% - Énfasis4 25" xfId="300" xr:uid="{00000000-0005-0000-0000-000056010000}"/>
    <cellStyle name="40% - Énfasis4 26" xfId="301" xr:uid="{00000000-0005-0000-0000-000057010000}"/>
    <cellStyle name="40% - Énfasis4 27" xfId="302" xr:uid="{00000000-0005-0000-0000-000058010000}"/>
    <cellStyle name="40% - Énfasis4 28" xfId="303" xr:uid="{00000000-0005-0000-0000-000059010000}"/>
    <cellStyle name="40% - Énfasis4 29" xfId="304" xr:uid="{00000000-0005-0000-0000-00005A010000}"/>
    <cellStyle name="40% - Énfasis4 3" xfId="305" xr:uid="{00000000-0005-0000-0000-00005B010000}"/>
    <cellStyle name="40% - Énfasis4 30" xfId="306" xr:uid="{00000000-0005-0000-0000-00005C010000}"/>
    <cellStyle name="40% - Énfasis4 31" xfId="307" xr:uid="{00000000-0005-0000-0000-00005D010000}"/>
    <cellStyle name="40% - Énfasis4 32" xfId="308" xr:uid="{00000000-0005-0000-0000-00005E010000}"/>
    <cellStyle name="40% - Énfasis4 4" xfId="309" xr:uid="{00000000-0005-0000-0000-00005F010000}"/>
    <cellStyle name="40% - Énfasis4 5" xfId="310" xr:uid="{00000000-0005-0000-0000-000060010000}"/>
    <cellStyle name="40% - Énfasis4 6" xfId="311" xr:uid="{00000000-0005-0000-0000-000061010000}"/>
    <cellStyle name="40% - Énfasis4 7" xfId="312" xr:uid="{00000000-0005-0000-0000-000062010000}"/>
    <cellStyle name="40% - Énfasis4 8" xfId="313" xr:uid="{00000000-0005-0000-0000-000063010000}"/>
    <cellStyle name="40% - Énfasis4 9" xfId="314" xr:uid="{00000000-0005-0000-0000-000064010000}"/>
    <cellStyle name="40% - Énfasis5 10" xfId="315" xr:uid="{00000000-0005-0000-0000-000066010000}"/>
    <cellStyle name="40% - Énfasis5 11" xfId="316" xr:uid="{00000000-0005-0000-0000-000067010000}"/>
    <cellStyle name="40% - Énfasis5 12" xfId="317" xr:uid="{00000000-0005-0000-0000-000068010000}"/>
    <cellStyle name="40% - Énfasis5 13" xfId="318" xr:uid="{00000000-0005-0000-0000-000069010000}"/>
    <cellStyle name="40% - Énfasis5 14" xfId="319" xr:uid="{00000000-0005-0000-0000-00006A010000}"/>
    <cellStyle name="40% - Énfasis5 15" xfId="320" xr:uid="{00000000-0005-0000-0000-00006B010000}"/>
    <cellStyle name="40% - Énfasis5 16" xfId="321" xr:uid="{00000000-0005-0000-0000-00006C010000}"/>
    <cellStyle name="40% - Énfasis5 17" xfId="322" xr:uid="{00000000-0005-0000-0000-00006D010000}"/>
    <cellStyle name="40% - Énfasis5 18" xfId="323" xr:uid="{00000000-0005-0000-0000-00006E010000}"/>
    <cellStyle name="40% - Énfasis5 19" xfId="324" xr:uid="{00000000-0005-0000-0000-00006F010000}"/>
    <cellStyle name="40% - Énfasis5 2" xfId="325" xr:uid="{00000000-0005-0000-0000-000070010000}"/>
    <cellStyle name="40% - Énfasis5 20" xfId="326" xr:uid="{00000000-0005-0000-0000-000071010000}"/>
    <cellStyle name="40% - Énfasis5 21" xfId="327" xr:uid="{00000000-0005-0000-0000-000072010000}"/>
    <cellStyle name="40% - Énfasis5 22" xfId="328" xr:uid="{00000000-0005-0000-0000-000073010000}"/>
    <cellStyle name="40% - Énfasis5 23" xfId="329" xr:uid="{00000000-0005-0000-0000-000074010000}"/>
    <cellStyle name="40% - Énfasis5 24" xfId="330" xr:uid="{00000000-0005-0000-0000-000075010000}"/>
    <cellStyle name="40% - Énfasis5 25" xfId="331" xr:uid="{00000000-0005-0000-0000-000076010000}"/>
    <cellStyle name="40% - Énfasis5 26" xfId="332" xr:uid="{00000000-0005-0000-0000-000077010000}"/>
    <cellStyle name="40% - Énfasis5 27" xfId="333" xr:uid="{00000000-0005-0000-0000-000078010000}"/>
    <cellStyle name="40% - Énfasis5 28" xfId="334" xr:uid="{00000000-0005-0000-0000-000079010000}"/>
    <cellStyle name="40% - Énfasis5 29" xfId="335" xr:uid="{00000000-0005-0000-0000-00007A010000}"/>
    <cellStyle name="40% - Énfasis5 3" xfId="336" xr:uid="{00000000-0005-0000-0000-00007B010000}"/>
    <cellStyle name="40% - Énfasis5 30" xfId="337" xr:uid="{00000000-0005-0000-0000-00007C010000}"/>
    <cellStyle name="40% - Énfasis5 31" xfId="338" xr:uid="{00000000-0005-0000-0000-00007D010000}"/>
    <cellStyle name="40% - Énfasis5 32" xfId="339" xr:uid="{00000000-0005-0000-0000-00007E010000}"/>
    <cellStyle name="40% - Énfasis5 4" xfId="340" xr:uid="{00000000-0005-0000-0000-00007F010000}"/>
    <cellStyle name="40% - Énfasis5 5" xfId="341" xr:uid="{00000000-0005-0000-0000-000080010000}"/>
    <cellStyle name="40% - Énfasis5 6" xfId="342" xr:uid="{00000000-0005-0000-0000-000081010000}"/>
    <cellStyle name="40% - Énfasis5 7" xfId="343" xr:uid="{00000000-0005-0000-0000-000082010000}"/>
    <cellStyle name="40% - Énfasis5 8" xfId="344" xr:uid="{00000000-0005-0000-0000-000083010000}"/>
    <cellStyle name="40% - Énfasis5 9" xfId="345" xr:uid="{00000000-0005-0000-0000-000084010000}"/>
    <cellStyle name="40% - Énfasis6 10" xfId="346" xr:uid="{00000000-0005-0000-0000-000086010000}"/>
    <cellStyle name="40% - Énfasis6 11" xfId="347" xr:uid="{00000000-0005-0000-0000-000087010000}"/>
    <cellStyle name="40% - Énfasis6 12" xfId="348" xr:uid="{00000000-0005-0000-0000-000088010000}"/>
    <cellStyle name="40% - Énfasis6 13" xfId="349" xr:uid="{00000000-0005-0000-0000-000089010000}"/>
    <cellStyle name="40% - Énfasis6 14" xfId="350" xr:uid="{00000000-0005-0000-0000-00008A010000}"/>
    <cellStyle name="40% - Énfasis6 15" xfId="351" xr:uid="{00000000-0005-0000-0000-00008B010000}"/>
    <cellStyle name="40% - Énfasis6 16" xfId="352" xr:uid="{00000000-0005-0000-0000-00008C010000}"/>
    <cellStyle name="40% - Énfasis6 17" xfId="353" xr:uid="{00000000-0005-0000-0000-00008D010000}"/>
    <cellStyle name="40% - Énfasis6 18" xfId="354" xr:uid="{00000000-0005-0000-0000-00008E010000}"/>
    <cellStyle name="40% - Énfasis6 19" xfId="355" xr:uid="{00000000-0005-0000-0000-00008F010000}"/>
    <cellStyle name="40% - Énfasis6 2" xfId="356" xr:uid="{00000000-0005-0000-0000-000090010000}"/>
    <cellStyle name="40% - Énfasis6 20" xfId="357" xr:uid="{00000000-0005-0000-0000-000091010000}"/>
    <cellStyle name="40% - Énfasis6 21" xfId="358" xr:uid="{00000000-0005-0000-0000-000092010000}"/>
    <cellStyle name="40% - Énfasis6 22" xfId="359" xr:uid="{00000000-0005-0000-0000-000093010000}"/>
    <cellStyle name="40% - Énfasis6 23" xfId="360" xr:uid="{00000000-0005-0000-0000-000094010000}"/>
    <cellStyle name="40% - Énfasis6 24" xfId="361" xr:uid="{00000000-0005-0000-0000-000095010000}"/>
    <cellStyle name="40% - Énfasis6 25" xfId="362" xr:uid="{00000000-0005-0000-0000-000096010000}"/>
    <cellStyle name="40% - Énfasis6 26" xfId="363" xr:uid="{00000000-0005-0000-0000-000097010000}"/>
    <cellStyle name="40% - Énfasis6 27" xfId="364" xr:uid="{00000000-0005-0000-0000-000098010000}"/>
    <cellStyle name="40% - Énfasis6 28" xfId="365" xr:uid="{00000000-0005-0000-0000-000099010000}"/>
    <cellStyle name="40% - Énfasis6 29" xfId="366" xr:uid="{00000000-0005-0000-0000-00009A010000}"/>
    <cellStyle name="40% - Énfasis6 3" xfId="367" xr:uid="{00000000-0005-0000-0000-00009B010000}"/>
    <cellStyle name="40% - Énfasis6 30" xfId="368" xr:uid="{00000000-0005-0000-0000-00009C010000}"/>
    <cellStyle name="40% - Énfasis6 31" xfId="369" xr:uid="{00000000-0005-0000-0000-00009D010000}"/>
    <cellStyle name="40% - Énfasis6 32" xfId="370" xr:uid="{00000000-0005-0000-0000-00009E010000}"/>
    <cellStyle name="40% - Énfasis6 4" xfId="371" xr:uid="{00000000-0005-0000-0000-00009F010000}"/>
    <cellStyle name="40% - Énfasis6 5" xfId="372" xr:uid="{00000000-0005-0000-0000-0000A0010000}"/>
    <cellStyle name="40% - Énfasis6 6" xfId="373" xr:uid="{00000000-0005-0000-0000-0000A1010000}"/>
    <cellStyle name="40% - Énfasis6 7" xfId="374" xr:uid="{00000000-0005-0000-0000-0000A2010000}"/>
    <cellStyle name="40% - Énfasis6 8" xfId="375" xr:uid="{00000000-0005-0000-0000-0000A3010000}"/>
    <cellStyle name="40% - Énfasis6 9" xfId="376" xr:uid="{00000000-0005-0000-0000-0000A4010000}"/>
    <cellStyle name="60% - Accent1" xfId="1506" xr:uid="{00000000-0005-0000-0000-0000A5010000}"/>
    <cellStyle name="60% - Accent2" xfId="1509" xr:uid="{00000000-0005-0000-0000-0000A6010000}"/>
    <cellStyle name="60% - Accent3" xfId="1513" xr:uid="{00000000-0005-0000-0000-0000A7010000}"/>
    <cellStyle name="60% - Accent4" xfId="1517" xr:uid="{00000000-0005-0000-0000-0000A8010000}"/>
    <cellStyle name="60% - Accent5" xfId="1521" xr:uid="{00000000-0005-0000-0000-0000A9010000}"/>
    <cellStyle name="60% - Accent6" xfId="1525" xr:uid="{00000000-0005-0000-0000-0000AA010000}"/>
    <cellStyle name="60% - Énfasis1 10" xfId="377" xr:uid="{00000000-0005-0000-0000-0000AC010000}"/>
    <cellStyle name="60% - Énfasis1 11" xfId="378" xr:uid="{00000000-0005-0000-0000-0000AD010000}"/>
    <cellStyle name="60% - Énfasis1 12" xfId="379" xr:uid="{00000000-0005-0000-0000-0000AE010000}"/>
    <cellStyle name="60% - Énfasis1 13" xfId="380" xr:uid="{00000000-0005-0000-0000-0000AF010000}"/>
    <cellStyle name="60% - Énfasis1 14" xfId="381" xr:uid="{00000000-0005-0000-0000-0000B0010000}"/>
    <cellStyle name="60% - Énfasis1 15" xfId="382" xr:uid="{00000000-0005-0000-0000-0000B1010000}"/>
    <cellStyle name="60% - Énfasis1 16" xfId="383" xr:uid="{00000000-0005-0000-0000-0000B2010000}"/>
    <cellStyle name="60% - Énfasis1 17" xfId="384" xr:uid="{00000000-0005-0000-0000-0000B3010000}"/>
    <cellStyle name="60% - Énfasis1 18" xfId="385" xr:uid="{00000000-0005-0000-0000-0000B4010000}"/>
    <cellStyle name="60% - Énfasis1 19" xfId="386" xr:uid="{00000000-0005-0000-0000-0000B5010000}"/>
    <cellStyle name="60% - Énfasis1 2" xfId="387" xr:uid="{00000000-0005-0000-0000-0000B6010000}"/>
    <cellStyle name="60% - Énfasis1 20" xfId="388" xr:uid="{00000000-0005-0000-0000-0000B7010000}"/>
    <cellStyle name="60% - Énfasis1 21" xfId="389" xr:uid="{00000000-0005-0000-0000-0000B8010000}"/>
    <cellStyle name="60% - Énfasis1 22" xfId="390" xr:uid="{00000000-0005-0000-0000-0000B9010000}"/>
    <cellStyle name="60% - Énfasis1 23" xfId="391" xr:uid="{00000000-0005-0000-0000-0000BA010000}"/>
    <cellStyle name="60% - Énfasis1 24" xfId="392" xr:uid="{00000000-0005-0000-0000-0000BB010000}"/>
    <cellStyle name="60% - Énfasis1 25" xfId="393" xr:uid="{00000000-0005-0000-0000-0000BC010000}"/>
    <cellStyle name="60% - Énfasis1 26" xfId="394" xr:uid="{00000000-0005-0000-0000-0000BD010000}"/>
    <cellStyle name="60% - Énfasis1 27" xfId="395" xr:uid="{00000000-0005-0000-0000-0000BE010000}"/>
    <cellStyle name="60% - Énfasis1 28" xfId="396" xr:uid="{00000000-0005-0000-0000-0000BF010000}"/>
    <cellStyle name="60% - Énfasis1 29" xfId="397" xr:uid="{00000000-0005-0000-0000-0000C0010000}"/>
    <cellStyle name="60% - Énfasis1 3" xfId="398" xr:uid="{00000000-0005-0000-0000-0000C1010000}"/>
    <cellStyle name="60% - Énfasis1 30" xfId="399" xr:uid="{00000000-0005-0000-0000-0000C2010000}"/>
    <cellStyle name="60% - Énfasis1 31" xfId="400" xr:uid="{00000000-0005-0000-0000-0000C3010000}"/>
    <cellStyle name="60% - Énfasis1 32" xfId="401" xr:uid="{00000000-0005-0000-0000-0000C4010000}"/>
    <cellStyle name="60% - Énfasis1 4" xfId="402" xr:uid="{00000000-0005-0000-0000-0000C5010000}"/>
    <cellStyle name="60% - Énfasis1 5" xfId="403" xr:uid="{00000000-0005-0000-0000-0000C6010000}"/>
    <cellStyle name="60% - Énfasis1 6" xfId="404" xr:uid="{00000000-0005-0000-0000-0000C7010000}"/>
    <cellStyle name="60% - Énfasis1 7" xfId="405" xr:uid="{00000000-0005-0000-0000-0000C8010000}"/>
    <cellStyle name="60% - Énfasis1 8" xfId="406" xr:uid="{00000000-0005-0000-0000-0000C9010000}"/>
    <cellStyle name="60% - Énfasis1 9" xfId="407" xr:uid="{00000000-0005-0000-0000-0000CA010000}"/>
    <cellStyle name="60% - Énfasis2 10" xfId="408" xr:uid="{00000000-0005-0000-0000-0000CC010000}"/>
    <cellStyle name="60% - Énfasis2 11" xfId="409" xr:uid="{00000000-0005-0000-0000-0000CD010000}"/>
    <cellStyle name="60% - Énfasis2 12" xfId="410" xr:uid="{00000000-0005-0000-0000-0000CE010000}"/>
    <cellStyle name="60% - Énfasis2 13" xfId="411" xr:uid="{00000000-0005-0000-0000-0000CF010000}"/>
    <cellStyle name="60% - Énfasis2 14" xfId="412" xr:uid="{00000000-0005-0000-0000-0000D0010000}"/>
    <cellStyle name="60% - Énfasis2 15" xfId="413" xr:uid="{00000000-0005-0000-0000-0000D1010000}"/>
    <cellStyle name="60% - Énfasis2 16" xfId="414" xr:uid="{00000000-0005-0000-0000-0000D2010000}"/>
    <cellStyle name="60% - Énfasis2 17" xfId="415" xr:uid="{00000000-0005-0000-0000-0000D3010000}"/>
    <cellStyle name="60% - Énfasis2 18" xfId="416" xr:uid="{00000000-0005-0000-0000-0000D4010000}"/>
    <cellStyle name="60% - Énfasis2 19" xfId="417" xr:uid="{00000000-0005-0000-0000-0000D5010000}"/>
    <cellStyle name="60% - Énfasis2 2" xfId="418" xr:uid="{00000000-0005-0000-0000-0000D6010000}"/>
    <cellStyle name="60% - Énfasis2 20" xfId="419" xr:uid="{00000000-0005-0000-0000-0000D7010000}"/>
    <cellStyle name="60% - Énfasis2 21" xfId="420" xr:uid="{00000000-0005-0000-0000-0000D8010000}"/>
    <cellStyle name="60% - Énfasis2 22" xfId="421" xr:uid="{00000000-0005-0000-0000-0000D9010000}"/>
    <cellStyle name="60% - Énfasis2 23" xfId="422" xr:uid="{00000000-0005-0000-0000-0000DA010000}"/>
    <cellStyle name="60% - Énfasis2 24" xfId="423" xr:uid="{00000000-0005-0000-0000-0000DB010000}"/>
    <cellStyle name="60% - Énfasis2 25" xfId="424" xr:uid="{00000000-0005-0000-0000-0000DC010000}"/>
    <cellStyle name="60% - Énfasis2 26" xfId="425" xr:uid="{00000000-0005-0000-0000-0000DD010000}"/>
    <cellStyle name="60% - Énfasis2 27" xfId="426" xr:uid="{00000000-0005-0000-0000-0000DE010000}"/>
    <cellStyle name="60% - Énfasis2 28" xfId="427" xr:uid="{00000000-0005-0000-0000-0000DF010000}"/>
    <cellStyle name="60% - Énfasis2 29" xfId="428" xr:uid="{00000000-0005-0000-0000-0000E0010000}"/>
    <cellStyle name="60% - Énfasis2 3" xfId="429" xr:uid="{00000000-0005-0000-0000-0000E1010000}"/>
    <cellStyle name="60% - Énfasis2 30" xfId="430" xr:uid="{00000000-0005-0000-0000-0000E2010000}"/>
    <cellStyle name="60% - Énfasis2 31" xfId="431" xr:uid="{00000000-0005-0000-0000-0000E3010000}"/>
    <cellStyle name="60% - Énfasis2 32" xfId="432" xr:uid="{00000000-0005-0000-0000-0000E4010000}"/>
    <cellStyle name="60% - Énfasis2 4" xfId="433" xr:uid="{00000000-0005-0000-0000-0000E5010000}"/>
    <cellStyle name="60% - Énfasis2 5" xfId="434" xr:uid="{00000000-0005-0000-0000-0000E6010000}"/>
    <cellStyle name="60% - Énfasis2 6" xfId="435" xr:uid="{00000000-0005-0000-0000-0000E7010000}"/>
    <cellStyle name="60% - Énfasis2 7" xfId="436" xr:uid="{00000000-0005-0000-0000-0000E8010000}"/>
    <cellStyle name="60% - Énfasis2 8" xfId="437" xr:uid="{00000000-0005-0000-0000-0000E9010000}"/>
    <cellStyle name="60% - Énfasis2 9" xfId="438" xr:uid="{00000000-0005-0000-0000-0000EA010000}"/>
    <cellStyle name="60% - Énfasis3 10" xfId="439" xr:uid="{00000000-0005-0000-0000-0000EC010000}"/>
    <cellStyle name="60% - Énfasis3 11" xfId="440" xr:uid="{00000000-0005-0000-0000-0000ED010000}"/>
    <cellStyle name="60% - Énfasis3 12" xfId="441" xr:uid="{00000000-0005-0000-0000-0000EE010000}"/>
    <cellStyle name="60% - Énfasis3 13" xfId="442" xr:uid="{00000000-0005-0000-0000-0000EF010000}"/>
    <cellStyle name="60% - Énfasis3 14" xfId="443" xr:uid="{00000000-0005-0000-0000-0000F0010000}"/>
    <cellStyle name="60% - Énfasis3 15" xfId="444" xr:uid="{00000000-0005-0000-0000-0000F1010000}"/>
    <cellStyle name="60% - Énfasis3 16" xfId="445" xr:uid="{00000000-0005-0000-0000-0000F2010000}"/>
    <cellStyle name="60% - Énfasis3 17" xfId="446" xr:uid="{00000000-0005-0000-0000-0000F3010000}"/>
    <cellStyle name="60% - Énfasis3 18" xfId="447" xr:uid="{00000000-0005-0000-0000-0000F4010000}"/>
    <cellStyle name="60% - Énfasis3 19" xfId="448" xr:uid="{00000000-0005-0000-0000-0000F5010000}"/>
    <cellStyle name="60% - Énfasis3 2" xfId="449" xr:uid="{00000000-0005-0000-0000-0000F6010000}"/>
    <cellStyle name="60% - Énfasis3 20" xfId="450" xr:uid="{00000000-0005-0000-0000-0000F7010000}"/>
    <cellStyle name="60% - Énfasis3 21" xfId="451" xr:uid="{00000000-0005-0000-0000-0000F8010000}"/>
    <cellStyle name="60% - Énfasis3 22" xfId="452" xr:uid="{00000000-0005-0000-0000-0000F9010000}"/>
    <cellStyle name="60% - Énfasis3 23" xfId="453" xr:uid="{00000000-0005-0000-0000-0000FA010000}"/>
    <cellStyle name="60% - Énfasis3 24" xfId="454" xr:uid="{00000000-0005-0000-0000-0000FB010000}"/>
    <cellStyle name="60% - Énfasis3 25" xfId="455" xr:uid="{00000000-0005-0000-0000-0000FC010000}"/>
    <cellStyle name="60% - Énfasis3 26" xfId="456" xr:uid="{00000000-0005-0000-0000-0000FD010000}"/>
    <cellStyle name="60% - Énfasis3 27" xfId="457" xr:uid="{00000000-0005-0000-0000-0000FE010000}"/>
    <cellStyle name="60% - Énfasis3 28" xfId="458" xr:uid="{00000000-0005-0000-0000-0000FF010000}"/>
    <cellStyle name="60% - Énfasis3 29" xfId="459" xr:uid="{00000000-0005-0000-0000-000000020000}"/>
    <cellStyle name="60% - Énfasis3 3" xfId="460" xr:uid="{00000000-0005-0000-0000-000001020000}"/>
    <cellStyle name="60% - Énfasis3 30" xfId="461" xr:uid="{00000000-0005-0000-0000-000002020000}"/>
    <cellStyle name="60% - Énfasis3 31" xfId="462" xr:uid="{00000000-0005-0000-0000-000003020000}"/>
    <cellStyle name="60% - Énfasis3 32" xfId="463" xr:uid="{00000000-0005-0000-0000-000004020000}"/>
    <cellStyle name="60% - Énfasis3 4" xfId="464" xr:uid="{00000000-0005-0000-0000-000005020000}"/>
    <cellStyle name="60% - Énfasis3 5" xfId="465" xr:uid="{00000000-0005-0000-0000-000006020000}"/>
    <cellStyle name="60% - Énfasis3 6" xfId="466" xr:uid="{00000000-0005-0000-0000-000007020000}"/>
    <cellStyle name="60% - Énfasis3 7" xfId="467" xr:uid="{00000000-0005-0000-0000-000008020000}"/>
    <cellStyle name="60% - Énfasis3 8" xfId="468" xr:uid="{00000000-0005-0000-0000-000009020000}"/>
    <cellStyle name="60% - Énfasis3 9" xfId="469" xr:uid="{00000000-0005-0000-0000-00000A020000}"/>
    <cellStyle name="60% - Énfasis4 10" xfId="470" xr:uid="{00000000-0005-0000-0000-00000C020000}"/>
    <cellStyle name="60% - Énfasis4 11" xfId="471" xr:uid="{00000000-0005-0000-0000-00000D020000}"/>
    <cellStyle name="60% - Énfasis4 12" xfId="472" xr:uid="{00000000-0005-0000-0000-00000E020000}"/>
    <cellStyle name="60% - Énfasis4 13" xfId="473" xr:uid="{00000000-0005-0000-0000-00000F020000}"/>
    <cellStyle name="60% - Énfasis4 14" xfId="474" xr:uid="{00000000-0005-0000-0000-000010020000}"/>
    <cellStyle name="60% - Énfasis4 15" xfId="475" xr:uid="{00000000-0005-0000-0000-000011020000}"/>
    <cellStyle name="60% - Énfasis4 16" xfId="476" xr:uid="{00000000-0005-0000-0000-000012020000}"/>
    <cellStyle name="60% - Énfasis4 17" xfId="477" xr:uid="{00000000-0005-0000-0000-000013020000}"/>
    <cellStyle name="60% - Énfasis4 18" xfId="478" xr:uid="{00000000-0005-0000-0000-000014020000}"/>
    <cellStyle name="60% - Énfasis4 19" xfId="479" xr:uid="{00000000-0005-0000-0000-000015020000}"/>
    <cellStyle name="60% - Énfasis4 2" xfId="480" xr:uid="{00000000-0005-0000-0000-000016020000}"/>
    <cellStyle name="60% - Énfasis4 20" xfId="481" xr:uid="{00000000-0005-0000-0000-000017020000}"/>
    <cellStyle name="60% - Énfasis4 21" xfId="482" xr:uid="{00000000-0005-0000-0000-000018020000}"/>
    <cellStyle name="60% - Énfasis4 22" xfId="483" xr:uid="{00000000-0005-0000-0000-000019020000}"/>
    <cellStyle name="60% - Énfasis4 23" xfId="484" xr:uid="{00000000-0005-0000-0000-00001A020000}"/>
    <cellStyle name="60% - Énfasis4 24" xfId="485" xr:uid="{00000000-0005-0000-0000-00001B020000}"/>
    <cellStyle name="60% - Énfasis4 25" xfId="486" xr:uid="{00000000-0005-0000-0000-00001C020000}"/>
    <cellStyle name="60% - Énfasis4 26" xfId="487" xr:uid="{00000000-0005-0000-0000-00001D020000}"/>
    <cellStyle name="60% - Énfasis4 27" xfId="488" xr:uid="{00000000-0005-0000-0000-00001E020000}"/>
    <cellStyle name="60% - Énfasis4 28" xfId="489" xr:uid="{00000000-0005-0000-0000-00001F020000}"/>
    <cellStyle name="60% - Énfasis4 29" xfId="490" xr:uid="{00000000-0005-0000-0000-000020020000}"/>
    <cellStyle name="60% - Énfasis4 3" xfId="491" xr:uid="{00000000-0005-0000-0000-000021020000}"/>
    <cellStyle name="60% - Énfasis4 30" xfId="492" xr:uid="{00000000-0005-0000-0000-000022020000}"/>
    <cellStyle name="60% - Énfasis4 31" xfId="493" xr:uid="{00000000-0005-0000-0000-000023020000}"/>
    <cellStyle name="60% - Énfasis4 32" xfId="494" xr:uid="{00000000-0005-0000-0000-000024020000}"/>
    <cellStyle name="60% - Énfasis4 4" xfId="495" xr:uid="{00000000-0005-0000-0000-000025020000}"/>
    <cellStyle name="60% - Énfasis4 5" xfId="496" xr:uid="{00000000-0005-0000-0000-000026020000}"/>
    <cellStyle name="60% - Énfasis4 6" xfId="497" xr:uid="{00000000-0005-0000-0000-000027020000}"/>
    <cellStyle name="60% - Énfasis4 7" xfId="498" xr:uid="{00000000-0005-0000-0000-000028020000}"/>
    <cellStyle name="60% - Énfasis4 8" xfId="499" xr:uid="{00000000-0005-0000-0000-000029020000}"/>
    <cellStyle name="60% - Énfasis4 9" xfId="500" xr:uid="{00000000-0005-0000-0000-00002A020000}"/>
    <cellStyle name="60% - Énfasis5 10" xfId="501" xr:uid="{00000000-0005-0000-0000-00002C020000}"/>
    <cellStyle name="60% - Énfasis5 11" xfId="502" xr:uid="{00000000-0005-0000-0000-00002D020000}"/>
    <cellStyle name="60% - Énfasis5 12" xfId="503" xr:uid="{00000000-0005-0000-0000-00002E020000}"/>
    <cellStyle name="60% - Énfasis5 13" xfId="504" xr:uid="{00000000-0005-0000-0000-00002F020000}"/>
    <cellStyle name="60% - Énfasis5 14" xfId="505" xr:uid="{00000000-0005-0000-0000-000030020000}"/>
    <cellStyle name="60% - Énfasis5 15" xfId="506" xr:uid="{00000000-0005-0000-0000-000031020000}"/>
    <cellStyle name="60% - Énfasis5 16" xfId="507" xr:uid="{00000000-0005-0000-0000-000032020000}"/>
    <cellStyle name="60% - Énfasis5 17" xfId="508" xr:uid="{00000000-0005-0000-0000-000033020000}"/>
    <cellStyle name="60% - Énfasis5 18" xfId="509" xr:uid="{00000000-0005-0000-0000-000034020000}"/>
    <cellStyle name="60% - Énfasis5 19" xfId="510" xr:uid="{00000000-0005-0000-0000-000035020000}"/>
    <cellStyle name="60% - Énfasis5 2" xfId="511" xr:uid="{00000000-0005-0000-0000-000036020000}"/>
    <cellStyle name="60% - Énfasis5 20" xfId="512" xr:uid="{00000000-0005-0000-0000-000037020000}"/>
    <cellStyle name="60% - Énfasis5 21" xfId="513" xr:uid="{00000000-0005-0000-0000-000038020000}"/>
    <cellStyle name="60% - Énfasis5 22" xfId="514" xr:uid="{00000000-0005-0000-0000-000039020000}"/>
    <cellStyle name="60% - Énfasis5 23" xfId="515" xr:uid="{00000000-0005-0000-0000-00003A020000}"/>
    <cellStyle name="60% - Énfasis5 24" xfId="516" xr:uid="{00000000-0005-0000-0000-00003B020000}"/>
    <cellStyle name="60% - Énfasis5 25" xfId="517" xr:uid="{00000000-0005-0000-0000-00003C020000}"/>
    <cellStyle name="60% - Énfasis5 26" xfId="518" xr:uid="{00000000-0005-0000-0000-00003D020000}"/>
    <cellStyle name="60% - Énfasis5 27" xfId="519" xr:uid="{00000000-0005-0000-0000-00003E020000}"/>
    <cellStyle name="60% - Énfasis5 28" xfId="520" xr:uid="{00000000-0005-0000-0000-00003F020000}"/>
    <cellStyle name="60% - Énfasis5 29" xfId="521" xr:uid="{00000000-0005-0000-0000-000040020000}"/>
    <cellStyle name="60% - Énfasis5 3" xfId="522" xr:uid="{00000000-0005-0000-0000-000041020000}"/>
    <cellStyle name="60% - Énfasis5 30" xfId="523" xr:uid="{00000000-0005-0000-0000-000042020000}"/>
    <cellStyle name="60% - Énfasis5 31" xfId="524" xr:uid="{00000000-0005-0000-0000-000043020000}"/>
    <cellStyle name="60% - Énfasis5 32" xfId="525" xr:uid="{00000000-0005-0000-0000-000044020000}"/>
    <cellStyle name="60% - Énfasis5 4" xfId="526" xr:uid="{00000000-0005-0000-0000-000045020000}"/>
    <cellStyle name="60% - Énfasis5 5" xfId="527" xr:uid="{00000000-0005-0000-0000-000046020000}"/>
    <cellStyle name="60% - Énfasis5 6" xfId="528" xr:uid="{00000000-0005-0000-0000-000047020000}"/>
    <cellStyle name="60% - Énfasis5 7" xfId="529" xr:uid="{00000000-0005-0000-0000-000048020000}"/>
    <cellStyle name="60% - Énfasis5 8" xfId="530" xr:uid="{00000000-0005-0000-0000-000049020000}"/>
    <cellStyle name="60% - Énfasis5 9" xfId="531" xr:uid="{00000000-0005-0000-0000-00004A020000}"/>
    <cellStyle name="60% - Énfasis6 10" xfId="532" xr:uid="{00000000-0005-0000-0000-00004C020000}"/>
    <cellStyle name="60% - Énfasis6 11" xfId="533" xr:uid="{00000000-0005-0000-0000-00004D020000}"/>
    <cellStyle name="60% - Énfasis6 12" xfId="534" xr:uid="{00000000-0005-0000-0000-00004E020000}"/>
    <cellStyle name="60% - Énfasis6 13" xfId="535" xr:uid="{00000000-0005-0000-0000-00004F020000}"/>
    <cellStyle name="60% - Énfasis6 14" xfId="536" xr:uid="{00000000-0005-0000-0000-000050020000}"/>
    <cellStyle name="60% - Énfasis6 15" xfId="537" xr:uid="{00000000-0005-0000-0000-000051020000}"/>
    <cellStyle name="60% - Énfasis6 16" xfId="538" xr:uid="{00000000-0005-0000-0000-000052020000}"/>
    <cellStyle name="60% - Énfasis6 17" xfId="539" xr:uid="{00000000-0005-0000-0000-000053020000}"/>
    <cellStyle name="60% - Énfasis6 18" xfId="540" xr:uid="{00000000-0005-0000-0000-000054020000}"/>
    <cellStyle name="60% - Énfasis6 19" xfId="541" xr:uid="{00000000-0005-0000-0000-000055020000}"/>
    <cellStyle name="60% - Énfasis6 2" xfId="542" xr:uid="{00000000-0005-0000-0000-000056020000}"/>
    <cellStyle name="60% - Énfasis6 20" xfId="543" xr:uid="{00000000-0005-0000-0000-000057020000}"/>
    <cellStyle name="60% - Énfasis6 21" xfId="544" xr:uid="{00000000-0005-0000-0000-000058020000}"/>
    <cellStyle name="60% - Énfasis6 22" xfId="545" xr:uid="{00000000-0005-0000-0000-000059020000}"/>
    <cellStyle name="60% - Énfasis6 23" xfId="546" xr:uid="{00000000-0005-0000-0000-00005A020000}"/>
    <cellStyle name="60% - Énfasis6 24" xfId="547" xr:uid="{00000000-0005-0000-0000-00005B020000}"/>
    <cellStyle name="60% - Énfasis6 25" xfId="548" xr:uid="{00000000-0005-0000-0000-00005C020000}"/>
    <cellStyle name="60% - Énfasis6 26" xfId="549" xr:uid="{00000000-0005-0000-0000-00005D020000}"/>
    <cellStyle name="60% - Énfasis6 27" xfId="550" xr:uid="{00000000-0005-0000-0000-00005E020000}"/>
    <cellStyle name="60% - Énfasis6 28" xfId="551" xr:uid="{00000000-0005-0000-0000-00005F020000}"/>
    <cellStyle name="60% - Énfasis6 29" xfId="552" xr:uid="{00000000-0005-0000-0000-000060020000}"/>
    <cellStyle name="60% - Énfasis6 3" xfId="553" xr:uid="{00000000-0005-0000-0000-000061020000}"/>
    <cellStyle name="60% - Énfasis6 30" xfId="554" xr:uid="{00000000-0005-0000-0000-000062020000}"/>
    <cellStyle name="60% - Énfasis6 31" xfId="555" xr:uid="{00000000-0005-0000-0000-000063020000}"/>
    <cellStyle name="60% - Énfasis6 32" xfId="556" xr:uid="{00000000-0005-0000-0000-000064020000}"/>
    <cellStyle name="60% - Énfasis6 4" xfId="557" xr:uid="{00000000-0005-0000-0000-000065020000}"/>
    <cellStyle name="60% - Énfasis6 5" xfId="558" xr:uid="{00000000-0005-0000-0000-000066020000}"/>
    <cellStyle name="60% - Énfasis6 6" xfId="559" xr:uid="{00000000-0005-0000-0000-000067020000}"/>
    <cellStyle name="60% - Énfasis6 7" xfId="560" xr:uid="{00000000-0005-0000-0000-000068020000}"/>
    <cellStyle name="60% - Énfasis6 8" xfId="561" xr:uid="{00000000-0005-0000-0000-000069020000}"/>
    <cellStyle name="60% - Énfasis6 9" xfId="562" xr:uid="{00000000-0005-0000-0000-00006A020000}"/>
    <cellStyle name="Accent1" xfId="1503" xr:uid="{00000000-0005-0000-0000-00006B020000}"/>
    <cellStyle name="Accent2" xfId="1373" xr:uid="{00000000-0005-0000-0000-00006C020000}"/>
    <cellStyle name="Accent3" xfId="1510" xr:uid="{00000000-0005-0000-0000-00006D020000}"/>
    <cellStyle name="Accent4" xfId="1514" xr:uid="{00000000-0005-0000-0000-00006E020000}"/>
    <cellStyle name="Accent5" xfId="1518" xr:uid="{00000000-0005-0000-0000-00006F020000}"/>
    <cellStyle name="Accent6" xfId="1522" xr:uid="{00000000-0005-0000-0000-000070020000}"/>
    <cellStyle name="ACTAS" xfId="1402" xr:uid="{00000000-0005-0000-0000-000071020000}"/>
    <cellStyle name="Bad" xfId="1497" xr:uid="{00000000-0005-0000-0000-000072020000}"/>
    <cellStyle name="BodyStyle" xfId="1536" xr:uid="{39836FCC-77B3-482D-8D41-790578E1EA4C}"/>
    <cellStyle name="BORDES TITU. INT." xfId="1404" xr:uid="{00000000-0005-0000-0000-000073020000}"/>
    <cellStyle name="Buena 10" xfId="563" xr:uid="{00000000-0005-0000-0000-000075020000}"/>
    <cellStyle name="Buena 11" xfId="564" xr:uid="{00000000-0005-0000-0000-000076020000}"/>
    <cellStyle name="Buena 12" xfId="565" xr:uid="{00000000-0005-0000-0000-000077020000}"/>
    <cellStyle name="Buena 13" xfId="566" xr:uid="{00000000-0005-0000-0000-000078020000}"/>
    <cellStyle name="Buena 14" xfId="567" xr:uid="{00000000-0005-0000-0000-000079020000}"/>
    <cellStyle name="Buena 15" xfId="568" xr:uid="{00000000-0005-0000-0000-00007A020000}"/>
    <cellStyle name="Buena 16" xfId="569" xr:uid="{00000000-0005-0000-0000-00007B020000}"/>
    <cellStyle name="Buena 17" xfId="570" xr:uid="{00000000-0005-0000-0000-00007C020000}"/>
    <cellStyle name="Buena 18" xfId="571" xr:uid="{00000000-0005-0000-0000-00007D020000}"/>
    <cellStyle name="Buena 19" xfId="572" xr:uid="{00000000-0005-0000-0000-00007E020000}"/>
    <cellStyle name="Buena 2" xfId="573" xr:uid="{00000000-0005-0000-0000-00007F020000}"/>
    <cellStyle name="Buena 20" xfId="574" xr:uid="{00000000-0005-0000-0000-000080020000}"/>
    <cellStyle name="Buena 21" xfId="575" xr:uid="{00000000-0005-0000-0000-000081020000}"/>
    <cellStyle name="Buena 22" xfId="576" xr:uid="{00000000-0005-0000-0000-000082020000}"/>
    <cellStyle name="Buena 23" xfId="577" xr:uid="{00000000-0005-0000-0000-000083020000}"/>
    <cellStyle name="Buena 24" xfId="578" xr:uid="{00000000-0005-0000-0000-000084020000}"/>
    <cellStyle name="Buena 25" xfId="579" xr:uid="{00000000-0005-0000-0000-000085020000}"/>
    <cellStyle name="Buena 26" xfId="580" xr:uid="{00000000-0005-0000-0000-000086020000}"/>
    <cellStyle name="Buena 27" xfId="581" xr:uid="{00000000-0005-0000-0000-000087020000}"/>
    <cellStyle name="Buena 28" xfId="582" xr:uid="{00000000-0005-0000-0000-000088020000}"/>
    <cellStyle name="Buena 29" xfId="583" xr:uid="{00000000-0005-0000-0000-000089020000}"/>
    <cellStyle name="Buena 3" xfId="584" xr:uid="{00000000-0005-0000-0000-00008A020000}"/>
    <cellStyle name="Buena 30" xfId="585" xr:uid="{00000000-0005-0000-0000-00008B020000}"/>
    <cellStyle name="Buena 31" xfId="586" xr:uid="{00000000-0005-0000-0000-00008C020000}"/>
    <cellStyle name="Buena 32" xfId="587" xr:uid="{00000000-0005-0000-0000-00008D020000}"/>
    <cellStyle name="Buena 4" xfId="588" xr:uid="{00000000-0005-0000-0000-00008E020000}"/>
    <cellStyle name="Buena 5" xfId="589" xr:uid="{00000000-0005-0000-0000-00008F020000}"/>
    <cellStyle name="Buena 6" xfId="590" xr:uid="{00000000-0005-0000-0000-000090020000}"/>
    <cellStyle name="Buena 7" xfId="591" xr:uid="{00000000-0005-0000-0000-000091020000}"/>
    <cellStyle name="Buena 8" xfId="592" xr:uid="{00000000-0005-0000-0000-000092020000}"/>
    <cellStyle name="Buena 9" xfId="593" xr:uid="{00000000-0005-0000-0000-000093020000}"/>
    <cellStyle name="Bueno" xfId="937" builtinId="26" customBuiltin="1"/>
    <cellStyle name="Calculation" xfId="1500" xr:uid="{00000000-0005-0000-0000-000094020000}"/>
    <cellStyle name="Cálculo 10" xfId="594" xr:uid="{00000000-0005-0000-0000-000096020000}"/>
    <cellStyle name="Cálculo 11" xfId="595" xr:uid="{00000000-0005-0000-0000-000097020000}"/>
    <cellStyle name="Cálculo 12" xfId="596" xr:uid="{00000000-0005-0000-0000-000098020000}"/>
    <cellStyle name="Cálculo 13" xfId="597" xr:uid="{00000000-0005-0000-0000-000099020000}"/>
    <cellStyle name="Cálculo 14" xfId="598" xr:uid="{00000000-0005-0000-0000-00009A020000}"/>
    <cellStyle name="Cálculo 15" xfId="599" xr:uid="{00000000-0005-0000-0000-00009B020000}"/>
    <cellStyle name="Cálculo 16" xfId="600" xr:uid="{00000000-0005-0000-0000-00009C020000}"/>
    <cellStyle name="Cálculo 17" xfId="601" xr:uid="{00000000-0005-0000-0000-00009D020000}"/>
    <cellStyle name="Cálculo 18" xfId="602" xr:uid="{00000000-0005-0000-0000-00009E020000}"/>
    <cellStyle name="Cálculo 19" xfId="603" xr:uid="{00000000-0005-0000-0000-00009F020000}"/>
    <cellStyle name="Cálculo 2" xfId="604" xr:uid="{00000000-0005-0000-0000-0000A0020000}"/>
    <cellStyle name="Cálculo 20" xfId="605" xr:uid="{00000000-0005-0000-0000-0000A1020000}"/>
    <cellStyle name="Cálculo 21" xfId="606" xr:uid="{00000000-0005-0000-0000-0000A2020000}"/>
    <cellStyle name="Cálculo 22" xfId="607" xr:uid="{00000000-0005-0000-0000-0000A3020000}"/>
    <cellStyle name="Cálculo 23" xfId="608" xr:uid="{00000000-0005-0000-0000-0000A4020000}"/>
    <cellStyle name="Cálculo 24" xfId="609" xr:uid="{00000000-0005-0000-0000-0000A5020000}"/>
    <cellStyle name="Cálculo 25" xfId="610" xr:uid="{00000000-0005-0000-0000-0000A6020000}"/>
    <cellStyle name="Cálculo 26" xfId="611" xr:uid="{00000000-0005-0000-0000-0000A7020000}"/>
    <cellStyle name="Cálculo 27" xfId="612" xr:uid="{00000000-0005-0000-0000-0000A8020000}"/>
    <cellStyle name="Cálculo 28" xfId="613" xr:uid="{00000000-0005-0000-0000-0000A9020000}"/>
    <cellStyle name="Cálculo 29" xfId="614" xr:uid="{00000000-0005-0000-0000-0000AA020000}"/>
    <cellStyle name="Cálculo 3" xfId="615" xr:uid="{00000000-0005-0000-0000-0000AB020000}"/>
    <cellStyle name="Cálculo 30" xfId="616" xr:uid="{00000000-0005-0000-0000-0000AC020000}"/>
    <cellStyle name="Cálculo 31" xfId="617" xr:uid="{00000000-0005-0000-0000-0000AD020000}"/>
    <cellStyle name="Cálculo 32" xfId="618" xr:uid="{00000000-0005-0000-0000-0000AE020000}"/>
    <cellStyle name="Cálculo 4" xfId="619" xr:uid="{00000000-0005-0000-0000-0000AF020000}"/>
    <cellStyle name="Cálculo 5" xfId="620" xr:uid="{00000000-0005-0000-0000-0000B0020000}"/>
    <cellStyle name="Cálculo 6" xfId="621" xr:uid="{00000000-0005-0000-0000-0000B1020000}"/>
    <cellStyle name="Cálculo 7" xfId="622" xr:uid="{00000000-0005-0000-0000-0000B2020000}"/>
    <cellStyle name="Cálculo 8" xfId="623" xr:uid="{00000000-0005-0000-0000-0000B3020000}"/>
    <cellStyle name="Cálculo 9" xfId="624" xr:uid="{00000000-0005-0000-0000-0000B4020000}"/>
    <cellStyle name="Celda de comprobación" xfId="687" builtinId="23" customBuiltin="1"/>
    <cellStyle name="Celda de comprobación 10" xfId="625" xr:uid="{00000000-0005-0000-0000-0000B6020000}"/>
    <cellStyle name="Celda de comprobación 11" xfId="626" xr:uid="{00000000-0005-0000-0000-0000B7020000}"/>
    <cellStyle name="Celda de comprobación 12" xfId="627" xr:uid="{00000000-0005-0000-0000-0000B8020000}"/>
    <cellStyle name="Celda de comprobación 13" xfId="628" xr:uid="{00000000-0005-0000-0000-0000B9020000}"/>
    <cellStyle name="Celda de comprobación 14" xfId="629" xr:uid="{00000000-0005-0000-0000-0000BA020000}"/>
    <cellStyle name="Celda de comprobación 15" xfId="630" xr:uid="{00000000-0005-0000-0000-0000BB020000}"/>
    <cellStyle name="Celda de comprobación 16" xfId="631" xr:uid="{00000000-0005-0000-0000-0000BC020000}"/>
    <cellStyle name="Celda de comprobación 17" xfId="632" xr:uid="{00000000-0005-0000-0000-0000BD020000}"/>
    <cellStyle name="Celda de comprobación 18" xfId="633" xr:uid="{00000000-0005-0000-0000-0000BE020000}"/>
    <cellStyle name="Celda de comprobación 19" xfId="634" xr:uid="{00000000-0005-0000-0000-0000BF020000}"/>
    <cellStyle name="Celda de comprobación 2" xfId="635" xr:uid="{00000000-0005-0000-0000-0000C0020000}"/>
    <cellStyle name="Celda de comprobación 20" xfId="636" xr:uid="{00000000-0005-0000-0000-0000C1020000}"/>
    <cellStyle name="Celda de comprobación 21" xfId="637" xr:uid="{00000000-0005-0000-0000-0000C2020000}"/>
    <cellStyle name="Celda de comprobación 22" xfId="638" xr:uid="{00000000-0005-0000-0000-0000C3020000}"/>
    <cellStyle name="Celda de comprobación 23" xfId="639" xr:uid="{00000000-0005-0000-0000-0000C4020000}"/>
    <cellStyle name="Celda de comprobación 24" xfId="640" xr:uid="{00000000-0005-0000-0000-0000C5020000}"/>
    <cellStyle name="Celda de comprobación 25" xfId="641" xr:uid="{00000000-0005-0000-0000-0000C6020000}"/>
    <cellStyle name="Celda de comprobación 26" xfId="642" xr:uid="{00000000-0005-0000-0000-0000C7020000}"/>
    <cellStyle name="Celda de comprobación 27" xfId="643" xr:uid="{00000000-0005-0000-0000-0000C8020000}"/>
    <cellStyle name="Celda de comprobación 28" xfId="644" xr:uid="{00000000-0005-0000-0000-0000C9020000}"/>
    <cellStyle name="Celda de comprobación 29" xfId="645" xr:uid="{00000000-0005-0000-0000-0000CA020000}"/>
    <cellStyle name="Celda de comprobación 3" xfId="646" xr:uid="{00000000-0005-0000-0000-0000CB020000}"/>
    <cellStyle name="Celda de comprobación 30" xfId="647" xr:uid="{00000000-0005-0000-0000-0000CC020000}"/>
    <cellStyle name="Celda de comprobación 31" xfId="648" xr:uid="{00000000-0005-0000-0000-0000CD020000}"/>
    <cellStyle name="Celda de comprobación 32" xfId="649" xr:uid="{00000000-0005-0000-0000-0000CE020000}"/>
    <cellStyle name="Celda de comprobación 4" xfId="650" xr:uid="{00000000-0005-0000-0000-0000CF020000}"/>
    <cellStyle name="Celda de comprobación 5" xfId="651" xr:uid="{00000000-0005-0000-0000-0000D0020000}"/>
    <cellStyle name="Celda de comprobación 6" xfId="652" xr:uid="{00000000-0005-0000-0000-0000D1020000}"/>
    <cellStyle name="Celda de comprobación 7" xfId="653" xr:uid="{00000000-0005-0000-0000-0000D2020000}"/>
    <cellStyle name="Celda de comprobación 8" xfId="654" xr:uid="{00000000-0005-0000-0000-0000D3020000}"/>
    <cellStyle name="Celda de comprobación 9" xfId="655" xr:uid="{00000000-0005-0000-0000-0000D4020000}"/>
    <cellStyle name="Celda vinculada" xfId="973" builtinId="24" customBuiltin="1"/>
    <cellStyle name="Celda vinculada 10" xfId="656" xr:uid="{00000000-0005-0000-0000-0000D6020000}"/>
    <cellStyle name="Celda vinculada 11" xfId="657" xr:uid="{00000000-0005-0000-0000-0000D7020000}"/>
    <cellStyle name="Celda vinculada 12" xfId="658" xr:uid="{00000000-0005-0000-0000-0000D8020000}"/>
    <cellStyle name="Celda vinculada 13" xfId="659" xr:uid="{00000000-0005-0000-0000-0000D9020000}"/>
    <cellStyle name="Celda vinculada 14" xfId="660" xr:uid="{00000000-0005-0000-0000-0000DA020000}"/>
    <cellStyle name="Celda vinculada 15" xfId="661" xr:uid="{00000000-0005-0000-0000-0000DB020000}"/>
    <cellStyle name="Celda vinculada 16" xfId="662" xr:uid="{00000000-0005-0000-0000-0000DC020000}"/>
    <cellStyle name="Celda vinculada 17" xfId="663" xr:uid="{00000000-0005-0000-0000-0000DD020000}"/>
    <cellStyle name="Celda vinculada 18" xfId="664" xr:uid="{00000000-0005-0000-0000-0000DE020000}"/>
    <cellStyle name="Celda vinculada 19" xfId="665" xr:uid="{00000000-0005-0000-0000-0000DF020000}"/>
    <cellStyle name="Celda vinculada 2" xfId="666" xr:uid="{00000000-0005-0000-0000-0000E0020000}"/>
    <cellStyle name="Celda vinculada 20" xfId="667" xr:uid="{00000000-0005-0000-0000-0000E1020000}"/>
    <cellStyle name="Celda vinculada 21" xfId="668" xr:uid="{00000000-0005-0000-0000-0000E2020000}"/>
    <cellStyle name="Celda vinculada 22" xfId="669" xr:uid="{00000000-0005-0000-0000-0000E3020000}"/>
    <cellStyle name="Celda vinculada 23" xfId="670" xr:uid="{00000000-0005-0000-0000-0000E4020000}"/>
    <cellStyle name="Celda vinculada 24" xfId="671" xr:uid="{00000000-0005-0000-0000-0000E5020000}"/>
    <cellStyle name="Celda vinculada 25" xfId="672" xr:uid="{00000000-0005-0000-0000-0000E6020000}"/>
    <cellStyle name="Celda vinculada 26" xfId="673" xr:uid="{00000000-0005-0000-0000-0000E7020000}"/>
    <cellStyle name="Celda vinculada 27" xfId="674" xr:uid="{00000000-0005-0000-0000-0000E8020000}"/>
    <cellStyle name="Celda vinculada 28" xfId="675" xr:uid="{00000000-0005-0000-0000-0000E9020000}"/>
    <cellStyle name="Celda vinculada 29" xfId="676" xr:uid="{00000000-0005-0000-0000-0000EA020000}"/>
    <cellStyle name="Celda vinculada 3" xfId="677" xr:uid="{00000000-0005-0000-0000-0000EB020000}"/>
    <cellStyle name="Celda vinculada 30" xfId="678" xr:uid="{00000000-0005-0000-0000-0000EC020000}"/>
    <cellStyle name="Celda vinculada 31" xfId="679" xr:uid="{00000000-0005-0000-0000-0000ED020000}"/>
    <cellStyle name="Celda vinculada 32" xfId="680" xr:uid="{00000000-0005-0000-0000-0000EE020000}"/>
    <cellStyle name="Celda vinculada 4" xfId="681" xr:uid="{00000000-0005-0000-0000-0000EF020000}"/>
    <cellStyle name="Celda vinculada 5" xfId="682" xr:uid="{00000000-0005-0000-0000-0000F0020000}"/>
    <cellStyle name="Celda vinculada 6" xfId="683" xr:uid="{00000000-0005-0000-0000-0000F1020000}"/>
    <cellStyle name="Celda vinculada 7" xfId="684" xr:uid="{00000000-0005-0000-0000-0000F2020000}"/>
    <cellStyle name="Celda vinculada 8" xfId="685" xr:uid="{00000000-0005-0000-0000-0000F3020000}"/>
    <cellStyle name="Celda vinculada 9" xfId="686" xr:uid="{00000000-0005-0000-0000-0000F4020000}"/>
    <cellStyle name="Comma0" xfId="1405" xr:uid="{00000000-0005-0000-0000-0000F6020000}"/>
    <cellStyle name="Comma0 2" xfId="1406" xr:uid="{00000000-0005-0000-0000-0000F7020000}"/>
    <cellStyle name="Currency0" xfId="1407" xr:uid="{00000000-0005-0000-0000-0000F8020000}"/>
    <cellStyle name="Currency0 2" xfId="1408" xr:uid="{00000000-0005-0000-0000-0000F9020000}"/>
    <cellStyle name="Date" xfId="1409" xr:uid="{00000000-0005-0000-0000-0000FA020000}"/>
    <cellStyle name="Date 2" xfId="1410" xr:uid="{00000000-0005-0000-0000-0000FB020000}"/>
    <cellStyle name="Encabezado 1" xfId="938" builtinId="16" customBuiltin="1"/>
    <cellStyle name="Encabezado 4" xfId="939" builtinId="19" customBuiltin="1"/>
    <cellStyle name="Encabezado 4 10" xfId="688" xr:uid="{00000000-0005-0000-0000-0000FE020000}"/>
    <cellStyle name="Encabezado 4 11" xfId="689" xr:uid="{00000000-0005-0000-0000-0000FF020000}"/>
    <cellStyle name="Encabezado 4 12" xfId="690" xr:uid="{00000000-0005-0000-0000-000000030000}"/>
    <cellStyle name="Encabezado 4 13" xfId="691" xr:uid="{00000000-0005-0000-0000-000001030000}"/>
    <cellStyle name="Encabezado 4 14" xfId="692" xr:uid="{00000000-0005-0000-0000-000002030000}"/>
    <cellStyle name="Encabezado 4 15" xfId="693" xr:uid="{00000000-0005-0000-0000-000003030000}"/>
    <cellStyle name="Encabezado 4 16" xfId="694" xr:uid="{00000000-0005-0000-0000-000004030000}"/>
    <cellStyle name="Encabezado 4 17" xfId="695" xr:uid="{00000000-0005-0000-0000-000005030000}"/>
    <cellStyle name="Encabezado 4 18" xfId="696" xr:uid="{00000000-0005-0000-0000-000006030000}"/>
    <cellStyle name="Encabezado 4 19" xfId="697" xr:uid="{00000000-0005-0000-0000-000007030000}"/>
    <cellStyle name="Encabezado 4 2" xfId="698" xr:uid="{00000000-0005-0000-0000-000008030000}"/>
    <cellStyle name="Encabezado 4 20" xfId="699" xr:uid="{00000000-0005-0000-0000-000009030000}"/>
    <cellStyle name="Encabezado 4 21" xfId="700" xr:uid="{00000000-0005-0000-0000-00000A030000}"/>
    <cellStyle name="Encabezado 4 22" xfId="701" xr:uid="{00000000-0005-0000-0000-00000B030000}"/>
    <cellStyle name="Encabezado 4 23" xfId="702" xr:uid="{00000000-0005-0000-0000-00000C030000}"/>
    <cellStyle name="Encabezado 4 24" xfId="703" xr:uid="{00000000-0005-0000-0000-00000D030000}"/>
    <cellStyle name="Encabezado 4 25" xfId="704" xr:uid="{00000000-0005-0000-0000-00000E030000}"/>
    <cellStyle name="Encabezado 4 26" xfId="705" xr:uid="{00000000-0005-0000-0000-00000F030000}"/>
    <cellStyle name="Encabezado 4 27" xfId="706" xr:uid="{00000000-0005-0000-0000-000010030000}"/>
    <cellStyle name="Encabezado 4 28" xfId="707" xr:uid="{00000000-0005-0000-0000-000011030000}"/>
    <cellStyle name="Encabezado 4 29" xfId="708" xr:uid="{00000000-0005-0000-0000-000012030000}"/>
    <cellStyle name="Encabezado 4 3" xfId="709" xr:uid="{00000000-0005-0000-0000-000013030000}"/>
    <cellStyle name="Encabezado 4 30" xfId="710" xr:uid="{00000000-0005-0000-0000-000014030000}"/>
    <cellStyle name="Encabezado 4 31" xfId="711" xr:uid="{00000000-0005-0000-0000-000015030000}"/>
    <cellStyle name="Encabezado 4 32" xfId="712" xr:uid="{00000000-0005-0000-0000-000016030000}"/>
    <cellStyle name="Encabezado 4 4" xfId="713" xr:uid="{00000000-0005-0000-0000-000017030000}"/>
    <cellStyle name="Encabezado 4 5" xfId="714" xr:uid="{00000000-0005-0000-0000-000018030000}"/>
    <cellStyle name="Encabezado 4 6" xfId="715" xr:uid="{00000000-0005-0000-0000-000019030000}"/>
    <cellStyle name="Encabezado 4 7" xfId="716" xr:uid="{00000000-0005-0000-0000-00001A030000}"/>
    <cellStyle name="Encabezado 4 8" xfId="717" xr:uid="{00000000-0005-0000-0000-00001B030000}"/>
    <cellStyle name="Encabezado 4 9" xfId="718" xr:uid="{00000000-0005-0000-0000-00001C030000}"/>
    <cellStyle name="Énfasis 1" xfId="1411" xr:uid="{00000000-0005-0000-0000-00001D030000}"/>
    <cellStyle name="Énfasis 2" xfId="1412" xr:uid="{00000000-0005-0000-0000-00001E030000}"/>
    <cellStyle name="Énfasis 3" xfId="1413" xr:uid="{00000000-0005-0000-0000-00001F030000}"/>
    <cellStyle name="Énfasis1 - 20%" xfId="1414" xr:uid="{00000000-0005-0000-0000-000021030000}"/>
    <cellStyle name="Énfasis1 - 40%" xfId="1415" xr:uid="{00000000-0005-0000-0000-000022030000}"/>
    <cellStyle name="Énfasis1 - 60%" xfId="1416" xr:uid="{00000000-0005-0000-0000-000023030000}"/>
    <cellStyle name="Énfasis1 10" xfId="719" xr:uid="{00000000-0005-0000-0000-000024030000}"/>
    <cellStyle name="Énfasis1 11" xfId="720" xr:uid="{00000000-0005-0000-0000-000025030000}"/>
    <cellStyle name="Énfasis1 12" xfId="721" xr:uid="{00000000-0005-0000-0000-000026030000}"/>
    <cellStyle name="Énfasis1 13" xfId="722" xr:uid="{00000000-0005-0000-0000-000027030000}"/>
    <cellStyle name="Énfasis1 14" xfId="723" xr:uid="{00000000-0005-0000-0000-000028030000}"/>
    <cellStyle name="Énfasis1 15" xfId="724" xr:uid="{00000000-0005-0000-0000-000029030000}"/>
    <cellStyle name="Énfasis1 16" xfId="725" xr:uid="{00000000-0005-0000-0000-00002A030000}"/>
    <cellStyle name="Énfasis1 17" xfId="726" xr:uid="{00000000-0005-0000-0000-00002B030000}"/>
    <cellStyle name="Énfasis1 18" xfId="727" xr:uid="{00000000-0005-0000-0000-00002C030000}"/>
    <cellStyle name="Énfasis1 19" xfId="728" xr:uid="{00000000-0005-0000-0000-00002D030000}"/>
    <cellStyle name="Énfasis1 2" xfId="729" xr:uid="{00000000-0005-0000-0000-00002E030000}"/>
    <cellStyle name="Énfasis1 20" xfId="730" xr:uid="{00000000-0005-0000-0000-00002F030000}"/>
    <cellStyle name="Énfasis1 21" xfId="731" xr:uid="{00000000-0005-0000-0000-000030030000}"/>
    <cellStyle name="Énfasis1 22" xfId="732" xr:uid="{00000000-0005-0000-0000-000031030000}"/>
    <cellStyle name="Énfasis1 23" xfId="733" xr:uid="{00000000-0005-0000-0000-000032030000}"/>
    <cellStyle name="Énfasis1 24" xfId="734" xr:uid="{00000000-0005-0000-0000-000033030000}"/>
    <cellStyle name="Énfasis1 25" xfId="735" xr:uid="{00000000-0005-0000-0000-000034030000}"/>
    <cellStyle name="Énfasis1 26" xfId="736" xr:uid="{00000000-0005-0000-0000-000035030000}"/>
    <cellStyle name="Énfasis1 27" xfId="737" xr:uid="{00000000-0005-0000-0000-000036030000}"/>
    <cellStyle name="Énfasis1 28" xfId="738" xr:uid="{00000000-0005-0000-0000-000037030000}"/>
    <cellStyle name="Énfasis1 29" xfId="739" xr:uid="{00000000-0005-0000-0000-000038030000}"/>
    <cellStyle name="Énfasis1 3" xfId="740" xr:uid="{00000000-0005-0000-0000-000039030000}"/>
    <cellStyle name="Énfasis1 30" xfId="741" xr:uid="{00000000-0005-0000-0000-00003A030000}"/>
    <cellStyle name="Énfasis1 31" xfId="742" xr:uid="{00000000-0005-0000-0000-00003B030000}"/>
    <cellStyle name="Énfasis1 32" xfId="743" xr:uid="{00000000-0005-0000-0000-00003C030000}"/>
    <cellStyle name="Énfasis1 4" xfId="744" xr:uid="{00000000-0005-0000-0000-00003D030000}"/>
    <cellStyle name="Énfasis1 5" xfId="745" xr:uid="{00000000-0005-0000-0000-00003E030000}"/>
    <cellStyle name="Énfasis1 6" xfId="746" xr:uid="{00000000-0005-0000-0000-00003F030000}"/>
    <cellStyle name="Énfasis1 7" xfId="747" xr:uid="{00000000-0005-0000-0000-000040030000}"/>
    <cellStyle name="Énfasis1 8" xfId="748" xr:uid="{00000000-0005-0000-0000-000041030000}"/>
    <cellStyle name="Énfasis1 9" xfId="749" xr:uid="{00000000-0005-0000-0000-000042030000}"/>
    <cellStyle name="Énfasis2 - 20%" xfId="1417" xr:uid="{00000000-0005-0000-0000-000044030000}"/>
    <cellStyle name="Énfasis2 - 40%" xfId="1418" xr:uid="{00000000-0005-0000-0000-000045030000}"/>
    <cellStyle name="Énfasis2 - 60%" xfId="1419" xr:uid="{00000000-0005-0000-0000-000046030000}"/>
    <cellStyle name="Énfasis2 10" xfId="750" xr:uid="{00000000-0005-0000-0000-000047030000}"/>
    <cellStyle name="Énfasis2 11" xfId="751" xr:uid="{00000000-0005-0000-0000-000048030000}"/>
    <cellStyle name="Énfasis2 12" xfId="752" xr:uid="{00000000-0005-0000-0000-000049030000}"/>
    <cellStyle name="Énfasis2 13" xfId="753" xr:uid="{00000000-0005-0000-0000-00004A030000}"/>
    <cellStyle name="Énfasis2 14" xfId="754" xr:uid="{00000000-0005-0000-0000-00004B030000}"/>
    <cellStyle name="Énfasis2 15" xfId="755" xr:uid="{00000000-0005-0000-0000-00004C030000}"/>
    <cellStyle name="Énfasis2 16" xfId="756" xr:uid="{00000000-0005-0000-0000-00004D030000}"/>
    <cellStyle name="Énfasis2 17" xfId="757" xr:uid="{00000000-0005-0000-0000-00004E030000}"/>
    <cellStyle name="Énfasis2 18" xfId="758" xr:uid="{00000000-0005-0000-0000-00004F030000}"/>
    <cellStyle name="Énfasis2 19" xfId="759" xr:uid="{00000000-0005-0000-0000-000050030000}"/>
    <cellStyle name="Énfasis2 2" xfId="760" xr:uid="{00000000-0005-0000-0000-000051030000}"/>
    <cellStyle name="Énfasis2 20" xfId="761" xr:uid="{00000000-0005-0000-0000-000052030000}"/>
    <cellStyle name="Énfasis2 21" xfId="762" xr:uid="{00000000-0005-0000-0000-000053030000}"/>
    <cellStyle name="Énfasis2 22" xfId="763" xr:uid="{00000000-0005-0000-0000-000054030000}"/>
    <cellStyle name="Énfasis2 23" xfId="764" xr:uid="{00000000-0005-0000-0000-000055030000}"/>
    <cellStyle name="Énfasis2 24" xfId="765" xr:uid="{00000000-0005-0000-0000-000056030000}"/>
    <cellStyle name="Énfasis2 25" xfId="766" xr:uid="{00000000-0005-0000-0000-000057030000}"/>
    <cellStyle name="Énfasis2 26" xfId="767" xr:uid="{00000000-0005-0000-0000-000058030000}"/>
    <cellStyle name="Énfasis2 27" xfId="768" xr:uid="{00000000-0005-0000-0000-000059030000}"/>
    <cellStyle name="Énfasis2 28" xfId="769" xr:uid="{00000000-0005-0000-0000-00005A030000}"/>
    <cellStyle name="Énfasis2 29" xfId="770" xr:uid="{00000000-0005-0000-0000-00005B030000}"/>
    <cellStyle name="Énfasis2 3" xfId="771" xr:uid="{00000000-0005-0000-0000-00005C030000}"/>
    <cellStyle name="Énfasis2 30" xfId="772" xr:uid="{00000000-0005-0000-0000-00005D030000}"/>
    <cellStyle name="Énfasis2 31" xfId="773" xr:uid="{00000000-0005-0000-0000-00005E030000}"/>
    <cellStyle name="Énfasis2 32" xfId="774" xr:uid="{00000000-0005-0000-0000-00005F030000}"/>
    <cellStyle name="Énfasis2 4" xfId="775" xr:uid="{00000000-0005-0000-0000-000060030000}"/>
    <cellStyle name="Énfasis2 5" xfId="776" xr:uid="{00000000-0005-0000-0000-000061030000}"/>
    <cellStyle name="Énfasis2 6" xfId="777" xr:uid="{00000000-0005-0000-0000-000062030000}"/>
    <cellStyle name="Énfasis2 7" xfId="778" xr:uid="{00000000-0005-0000-0000-000063030000}"/>
    <cellStyle name="Énfasis2 8" xfId="779" xr:uid="{00000000-0005-0000-0000-000064030000}"/>
    <cellStyle name="Énfasis2 9" xfId="780" xr:uid="{00000000-0005-0000-0000-000065030000}"/>
    <cellStyle name="Énfasis3 - 20%" xfId="1420" xr:uid="{00000000-0005-0000-0000-000067030000}"/>
    <cellStyle name="Énfasis3 - 40%" xfId="1421" xr:uid="{00000000-0005-0000-0000-000068030000}"/>
    <cellStyle name="Énfasis3 - 60%" xfId="1422" xr:uid="{00000000-0005-0000-0000-000069030000}"/>
    <cellStyle name="Énfasis3 10" xfId="781" xr:uid="{00000000-0005-0000-0000-00006A030000}"/>
    <cellStyle name="Énfasis3 11" xfId="782" xr:uid="{00000000-0005-0000-0000-00006B030000}"/>
    <cellStyle name="Énfasis3 12" xfId="783" xr:uid="{00000000-0005-0000-0000-00006C030000}"/>
    <cellStyle name="Énfasis3 13" xfId="784" xr:uid="{00000000-0005-0000-0000-00006D030000}"/>
    <cellStyle name="Énfasis3 14" xfId="785" xr:uid="{00000000-0005-0000-0000-00006E030000}"/>
    <cellStyle name="Énfasis3 15" xfId="786" xr:uid="{00000000-0005-0000-0000-00006F030000}"/>
    <cellStyle name="Énfasis3 16" xfId="787" xr:uid="{00000000-0005-0000-0000-000070030000}"/>
    <cellStyle name="Énfasis3 17" xfId="788" xr:uid="{00000000-0005-0000-0000-000071030000}"/>
    <cellStyle name="Énfasis3 18" xfId="789" xr:uid="{00000000-0005-0000-0000-000072030000}"/>
    <cellStyle name="Énfasis3 19" xfId="790" xr:uid="{00000000-0005-0000-0000-000073030000}"/>
    <cellStyle name="Énfasis3 2" xfId="791" xr:uid="{00000000-0005-0000-0000-000074030000}"/>
    <cellStyle name="Énfasis3 20" xfId="792" xr:uid="{00000000-0005-0000-0000-000075030000}"/>
    <cellStyle name="Énfasis3 21" xfId="793" xr:uid="{00000000-0005-0000-0000-000076030000}"/>
    <cellStyle name="Énfasis3 22" xfId="794" xr:uid="{00000000-0005-0000-0000-000077030000}"/>
    <cellStyle name="Énfasis3 23" xfId="795" xr:uid="{00000000-0005-0000-0000-000078030000}"/>
    <cellStyle name="Énfasis3 24" xfId="796" xr:uid="{00000000-0005-0000-0000-000079030000}"/>
    <cellStyle name="Énfasis3 25" xfId="797" xr:uid="{00000000-0005-0000-0000-00007A030000}"/>
    <cellStyle name="Énfasis3 26" xfId="798" xr:uid="{00000000-0005-0000-0000-00007B030000}"/>
    <cellStyle name="Énfasis3 27" xfId="799" xr:uid="{00000000-0005-0000-0000-00007C030000}"/>
    <cellStyle name="Énfasis3 28" xfId="800" xr:uid="{00000000-0005-0000-0000-00007D030000}"/>
    <cellStyle name="Énfasis3 29" xfId="801" xr:uid="{00000000-0005-0000-0000-00007E030000}"/>
    <cellStyle name="Énfasis3 3" xfId="802" xr:uid="{00000000-0005-0000-0000-00007F030000}"/>
    <cellStyle name="Énfasis3 30" xfId="803" xr:uid="{00000000-0005-0000-0000-000080030000}"/>
    <cellStyle name="Énfasis3 31" xfId="804" xr:uid="{00000000-0005-0000-0000-000081030000}"/>
    <cellStyle name="Énfasis3 32" xfId="805" xr:uid="{00000000-0005-0000-0000-000082030000}"/>
    <cellStyle name="Énfasis3 4" xfId="806" xr:uid="{00000000-0005-0000-0000-000083030000}"/>
    <cellStyle name="Énfasis3 5" xfId="807" xr:uid="{00000000-0005-0000-0000-000084030000}"/>
    <cellStyle name="Énfasis3 6" xfId="808" xr:uid="{00000000-0005-0000-0000-000085030000}"/>
    <cellStyle name="Énfasis3 7" xfId="809" xr:uid="{00000000-0005-0000-0000-000086030000}"/>
    <cellStyle name="Énfasis3 8" xfId="810" xr:uid="{00000000-0005-0000-0000-000087030000}"/>
    <cellStyle name="Énfasis3 9" xfId="811" xr:uid="{00000000-0005-0000-0000-000088030000}"/>
    <cellStyle name="Énfasis4 - 20%" xfId="1423" xr:uid="{00000000-0005-0000-0000-00008A030000}"/>
    <cellStyle name="Énfasis4 - 40%" xfId="1424" xr:uid="{00000000-0005-0000-0000-00008B030000}"/>
    <cellStyle name="Énfasis4 - 60%" xfId="1425" xr:uid="{00000000-0005-0000-0000-00008C030000}"/>
    <cellStyle name="Énfasis4 10" xfId="812" xr:uid="{00000000-0005-0000-0000-00008D030000}"/>
    <cellStyle name="Énfasis4 11" xfId="813" xr:uid="{00000000-0005-0000-0000-00008E030000}"/>
    <cellStyle name="Énfasis4 12" xfId="814" xr:uid="{00000000-0005-0000-0000-00008F030000}"/>
    <cellStyle name="Énfasis4 13" xfId="815" xr:uid="{00000000-0005-0000-0000-000090030000}"/>
    <cellStyle name="Énfasis4 14" xfId="816" xr:uid="{00000000-0005-0000-0000-000091030000}"/>
    <cellStyle name="Énfasis4 15" xfId="817" xr:uid="{00000000-0005-0000-0000-000092030000}"/>
    <cellStyle name="Énfasis4 16" xfId="818" xr:uid="{00000000-0005-0000-0000-000093030000}"/>
    <cellStyle name="Énfasis4 17" xfId="819" xr:uid="{00000000-0005-0000-0000-000094030000}"/>
    <cellStyle name="Énfasis4 18" xfId="820" xr:uid="{00000000-0005-0000-0000-000095030000}"/>
    <cellStyle name="Énfasis4 19" xfId="821" xr:uid="{00000000-0005-0000-0000-000096030000}"/>
    <cellStyle name="Énfasis4 2" xfId="822" xr:uid="{00000000-0005-0000-0000-000097030000}"/>
    <cellStyle name="Énfasis4 20" xfId="823" xr:uid="{00000000-0005-0000-0000-000098030000}"/>
    <cellStyle name="Énfasis4 21" xfId="824" xr:uid="{00000000-0005-0000-0000-000099030000}"/>
    <cellStyle name="Énfasis4 22" xfId="825" xr:uid="{00000000-0005-0000-0000-00009A030000}"/>
    <cellStyle name="Énfasis4 23" xfId="826" xr:uid="{00000000-0005-0000-0000-00009B030000}"/>
    <cellStyle name="Énfasis4 24" xfId="827" xr:uid="{00000000-0005-0000-0000-00009C030000}"/>
    <cellStyle name="Énfasis4 25" xfId="828" xr:uid="{00000000-0005-0000-0000-00009D030000}"/>
    <cellStyle name="Énfasis4 26" xfId="829" xr:uid="{00000000-0005-0000-0000-00009E030000}"/>
    <cellStyle name="Énfasis4 27" xfId="830" xr:uid="{00000000-0005-0000-0000-00009F030000}"/>
    <cellStyle name="Énfasis4 28" xfId="831" xr:uid="{00000000-0005-0000-0000-0000A0030000}"/>
    <cellStyle name="Énfasis4 29" xfId="832" xr:uid="{00000000-0005-0000-0000-0000A1030000}"/>
    <cellStyle name="Énfasis4 3" xfId="833" xr:uid="{00000000-0005-0000-0000-0000A2030000}"/>
    <cellStyle name="Énfasis4 30" xfId="834" xr:uid="{00000000-0005-0000-0000-0000A3030000}"/>
    <cellStyle name="Énfasis4 31" xfId="835" xr:uid="{00000000-0005-0000-0000-0000A4030000}"/>
    <cellStyle name="Énfasis4 32" xfId="836" xr:uid="{00000000-0005-0000-0000-0000A5030000}"/>
    <cellStyle name="Énfasis4 4" xfId="837" xr:uid="{00000000-0005-0000-0000-0000A6030000}"/>
    <cellStyle name="Énfasis4 5" xfId="838" xr:uid="{00000000-0005-0000-0000-0000A7030000}"/>
    <cellStyle name="Énfasis4 6" xfId="839" xr:uid="{00000000-0005-0000-0000-0000A8030000}"/>
    <cellStyle name="Énfasis4 7" xfId="840" xr:uid="{00000000-0005-0000-0000-0000A9030000}"/>
    <cellStyle name="Énfasis4 8" xfId="841" xr:uid="{00000000-0005-0000-0000-0000AA030000}"/>
    <cellStyle name="Énfasis4 9" xfId="842" xr:uid="{00000000-0005-0000-0000-0000AB030000}"/>
    <cellStyle name="Énfasis5 - 20%" xfId="1426" xr:uid="{00000000-0005-0000-0000-0000AD030000}"/>
    <cellStyle name="Énfasis5 - 40%" xfId="1427" xr:uid="{00000000-0005-0000-0000-0000AE030000}"/>
    <cellStyle name="Énfasis5 - 60%" xfId="1428" xr:uid="{00000000-0005-0000-0000-0000AF030000}"/>
    <cellStyle name="Énfasis5 10" xfId="843" xr:uid="{00000000-0005-0000-0000-0000B0030000}"/>
    <cellStyle name="Énfasis5 11" xfId="844" xr:uid="{00000000-0005-0000-0000-0000B1030000}"/>
    <cellStyle name="Énfasis5 12" xfId="845" xr:uid="{00000000-0005-0000-0000-0000B2030000}"/>
    <cellStyle name="Énfasis5 13" xfId="846" xr:uid="{00000000-0005-0000-0000-0000B3030000}"/>
    <cellStyle name="Énfasis5 14" xfId="847" xr:uid="{00000000-0005-0000-0000-0000B4030000}"/>
    <cellStyle name="Énfasis5 15" xfId="848" xr:uid="{00000000-0005-0000-0000-0000B5030000}"/>
    <cellStyle name="Énfasis5 16" xfId="849" xr:uid="{00000000-0005-0000-0000-0000B6030000}"/>
    <cellStyle name="Énfasis5 17" xfId="850" xr:uid="{00000000-0005-0000-0000-0000B7030000}"/>
    <cellStyle name="Énfasis5 18" xfId="851" xr:uid="{00000000-0005-0000-0000-0000B8030000}"/>
    <cellStyle name="Énfasis5 19" xfId="852" xr:uid="{00000000-0005-0000-0000-0000B9030000}"/>
    <cellStyle name="Énfasis5 2" xfId="853" xr:uid="{00000000-0005-0000-0000-0000BA030000}"/>
    <cellStyle name="Énfasis5 20" xfId="854" xr:uid="{00000000-0005-0000-0000-0000BB030000}"/>
    <cellStyle name="Énfasis5 21" xfId="855" xr:uid="{00000000-0005-0000-0000-0000BC030000}"/>
    <cellStyle name="Énfasis5 22" xfId="856" xr:uid="{00000000-0005-0000-0000-0000BD030000}"/>
    <cellStyle name="Énfasis5 23" xfId="857" xr:uid="{00000000-0005-0000-0000-0000BE030000}"/>
    <cellStyle name="Énfasis5 24" xfId="858" xr:uid="{00000000-0005-0000-0000-0000BF030000}"/>
    <cellStyle name="Énfasis5 25" xfId="859" xr:uid="{00000000-0005-0000-0000-0000C0030000}"/>
    <cellStyle name="Énfasis5 26" xfId="860" xr:uid="{00000000-0005-0000-0000-0000C1030000}"/>
    <cellStyle name="Énfasis5 27" xfId="861" xr:uid="{00000000-0005-0000-0000-0000C2030000}"/>
    <cellStyle name="Énfasis5 28" xfId="862" xr:uid="{00000000-0005-0000-0000-0000C3030000}"/>
    <cellStyle name="Énfasis5 29" xfId="863" xr:uid="{00000000-0005-0000-0000-0000C4030000}"/>
    <cellStyle name="Énfasis5 3" xfId="864" xr:uid="{00000000-0005-0000-0000-0000C5030000}"/>
    <cellStyle name="Énfasis5 30" xfId="865" xr:uid="{00000000-0005-0000-0000-0000C6030000}"/>
    <cellStyle name="Énfasis5 31" xfId="866" xr:uid="{00000000-0005-0000-0000-0000C7030000}"/>
    <cellStyle name="Énfasis5 32" xfId="867" xr:uid="{00000000-0005-0000-0000-0000C8030000}"/>
    <cellStyle name="Énfasis5 4" xfId="868" xr:uid="{00000000-0005-0000-0000-0000C9030000}"/>
    <cellStyle name="Énfasis5 5" xfId="869" xr:uid="{00000000-0005-0000-0000-0000CA030000}"/>
    <cellStyle name="Énfasis5 6" xfId="870" xr:uid="{00000000-0005-0000-0000-0000CB030000}"/>
    <cellStyle name="Énfasis5 7" xfId="871" xr:uid="{00000000-0005-0000-0000-0000CC030000}"/>
    <cellStyle name="Énfasis5 8" xfId="872" xr:uid="{00000000-0005-0000-0000-0000CD030000}"/>
    <cellStyle name="Énfasis5 9" xfId="873" xr:uid="{00000000-0005-0000-0000-0000CE030000}"/>
    <cellStyle name="Énfasis6 - 20%" xfId="1429" xr:uid="{00000000-0005-0000-0000-0000D0030000}"/>
    <cellStyle name="Énfasis6 - 40%" xfId="1430" xr:uid="{00000000-0005-0000-0000-0000D1030000}"/>
    <cellStyle name="Énfasis6 - 60%" xfId="1431" xr:uid="{00000000-0005-0000-0000-0000D2030000}"/>
    <cellStyle name="Énfasis6 10" xfId="874" xr:uid="{00000000-0005-0000-0000-0000D3030000}"/>
    <cellStyle name="Énfasis6 11" xfId="875" xr:uid="{00000000-0005-0000-0000-0000D4030000}"/>
    <cellStyle name="Énfasis6 12" xfId="876" xr:uid="{00000000-0005-0000-0000-0000D5030000}"/>
    <cellStyle name="Énfasis6 13" xfId="877" xr:uid="{00000000-0005-0000-0000-0000D6030000}"/>
    <cellStyle name="Énfasis6 14" xfId="878" xr:uid="{00000000-0005-0000-0000-0000D7030000}"/>
    <cellStyle name="Énfasis6 15" xfId="879" xr:uid="{00000000-0005-0000-0000-0000D8030000}"/>
    <cellStyle name="Énfasis6 16" xfId="880" xr:uid="{00000000-0005-0000-0000-0000D9030000}"/>
    <cellStyle name="Énfasis6 17" xfId="881" xr:uid="{00000000-0005-0000-0000-0000DA030000}"/>
    <cellStyle name="Énfasis6 18" xfId="882" xr:uid="{00000000-0005-0000-0000-0000DB030000}"/>
    <cellStyle name="Énfasis6 19" xfId="883" xr:uid="{00000000-0005-0000-0000-0000DC030000}"/>
    <cellStyle name="Énfasis6 2" xfId="884" xr:uid="{00000000-0005-0000-0000-0000DD030000}"/>
    <cellStyle name="Énfasis6 20" xfId="885" xr:uid="{00000000-0005-0000-0000-0000DE030000}"/>
    <cellStyle name="Énfasis6 21" xfId="886" xr:uid="{00000000-0005-0000-0000-0000DF030000}"/>
    <cellStyle name="Énfasis6 22" xfId="887" xr:uid="{00000000-0005-0000-0000-0000E0030000}"/>
    <cellStyle name="Énfasis6 23" xfId="888" xr:uid="{00000000-0005-0000-0000-0000E1030000}"/>
    <cellStyle name="Énfasis6 24" xfId="889" xr:uid="{00000000-0005-0000-0000-0000E2030000}"/>
    <cellStyle name="Énfasis6 25" xfId="890" xr:uid="{00000000-0005-0000-0000-0000E3030000}"/>
    <cellStyle name="Énfasis6 26" xfId="891" xr:uid="{00000000-0005-0000-0000-0000E4030000}"/>
    <cellStyle name="Énfasis6 27" xfId="892" xr:uid="{00000000-0005-0000-0000-0000E5030000}"/>
    <cellStyle name="Énfasis6 28" xfId="893" xr:uid="{00000000-0005-0000-0000-0000E6030000}"/>
    <cellStyle name="Énfasis6 29" xfId="894" xr:uid="{00000000-0005-0000-0000-0000E7030000}"/>
    <cellStyle name="Énfasis6 3" xfId="895" xr:uid="{00000000-0005-0000-0000-0000E8030000}"/>
    <cellStyle name="Énfasis6 30" xfId="896" xr:uid="{00000000-0005-0000-0000-0000E9030000}"/>
    <cellStyle name="Énfasis6 31" xfId="897" xr:uid="{00000000-0005-0000-0000-0000EA030000}"/>
    <cellStyle name="Énfasis6 32" xfId="898" xr:uid="{00000000-0005-0000-0000-0000EB030000}"/>
    <cellStyle name="Énfasis6 4" xfId="899" xr:uid="{00000000-0005-0000-0000-0000EC030000}"/>
    <cellStyle name="Énfasis6 5" xfId="900" xr:uid="{00000000-0005-0000-0000-0000ED030000}"/>
    <cellStyle name="Énfasis6 6" xfId="901" xr:uid="{00000000-0005-0000-0000-0000EE030000}"/>
    <cellStyle name="Énfasis6 7" xfId="902" xr:uid="{00000000-0005-0000-0000-0000EF030000}"/>
    <cellStyle name="Énfasis6 8" xfId="903" xr:uid="{00000000-0005-0000-0000-0000F0030000}"/>
    <cellStyle name="Énfasis6 9" xfId="904" xr:uid="{00000000-0005-0000-0000-0000F1030000}"/>
    <cellStyle name="Entrada" xfId="972" builtinId="20" customBuiltin="1"/>
    <cellStyle name="Entrada 10" xfId="905" xr:uid="{00000000-0005-0000-0000-0000F3030000}"/>
    <cellStyle name="Entrada 11" xfId="906" xr:uid="{00000000-0005-0000-0000-0000F4030000}"/>
    <cellStyle name="Entrada 12" xfId="907" xr:uid="{00000000-0005-0000-0000-0000F5030000}"/>
    <cellStyle name="Entrada 13" xfId="908" xr:uid="{00000000-0005-0000-0000-0000F6030000}"/>
    <cellStyle name="Entrada 14" xfId="909" xr:uid="{00000000-0005-0000-0000-0000F7030000}"/>
    <cellStyle name="Entrada 15" xfId="910" xr:uid="{00000000-0005-0000-0000-0000F8030000}"/>
    <cellStyle name="Entrada 16" xfId="911" xr:uid="{00000000-0005-0000-0000-0000F9030000}"/>
    <cellStyle name="Entrada 17" xfId="912" xr:uid="{00000000-0005-0000-0000-0000FA030000}"/>
    <cellStyle name="Entrada 18" xfId="913" xr:uid="{00000000-0005-0000-0000-0000FB030000}"/>
    <cellStyle name="Entrada 19" xfId="914" xr:uid="{00000000-0005-0000-0000-0000FC030000}"/>
    <cellStyle name="Entrada 2" xfId="915" xr:uid="{00000000-0005-0000-0000-0000FD030000}"/>
    <cellStyle name="Entrada 20" xfId="916" xr:uid="{00000000-0005-0000-0000-0000FE030000}"/>
    <cellStyle name="Entrada 21" xfId="917" xr:uid="{00000000-0005-0000-0000-0000FF030000}"/>
    <cellStyle name="Entrada 22" xfId="918" xr:uid="{00000000-0005-0000-0000-000000040000}"/>
    <cellStyle name="Entrada 23" xfId="919" xr:uid="{00000000-0005-0000-0000-000001040000}"/>
    <cellStyle name="Entrada 24" xfId="920" xr:uid="{00000000-0005-0000-0000-000002040000}"/>
    <cellStyle name="Entrada 25" xfId="921" xr:uid="{00000000-0005-0000-0000-000003040000}"/>
    <cellStyle name="Entrada 26" xfId="922" xr:uid="{00000000-0005-0000-0000-000004040000}"/>
    <cellStyle name="Entrada 27" xfId="923" xr:uid="{00000000-0005-0000-0000-000005040000}"/>
    <cellStyle name="Entrada 28" xfId="924" xr:uid="{00000000-0005-0000-0000-000006040000}"/>
    <cellStyle name="Entrada 29" xfId="925" xr:uid="{00000000-0005-0000-0000-000007040000}"/>
    <cellStyle name="Entrada 3" xfId="926" xr:uid="{00000000-0005-0000-0000-000008040000}"/>
    <cellStyle name="Entrada 30" xfId="927" xr:uid="{00000000-0005-0000-0000-000009040000}"/>
    <cellStyle name="Entrada 31" xfId="928" xr:uid="{00000000-0005-0000-0000-00000A040000}"/>
    <cellStyle name="Entrada 32" xfId="929" xr:uid="{00000000-0005-0000-0000-00000B040000}"/>
    <cellStyle name="Entrada 4" xfId="930" xr:uid="{00000000-0005-0000-0000-00000C040000}"/>
    <cellStyle name="Entrada 5" xfId="931" xr:uid="{00000000-0005-0000-0000-00000D040000}"/>
    <cellStyle name="Entrada 6" xfId="932" xr:uid="{00000000-0005-0000-0000-00000E040000}"/>
    <cellStyle name="Entrada 7" xfId="933" xr:uid="{00000000-0005-0000-0000-00000F040000}"/>
    <cellStyle name="Entrada 8" xfId="934" xr:uid="{00000000-0005-0000-0000-000010040000}"/>
    <cellStyle name="Entrada 9" xfId="935" xr:uid="{00000000-0005-0000-0000-000011040000}"/>
    <cellStyle name="Estilo 1" xfId="1432" xr:uid="{00000000-0005-0000-0000-000012040000}"/>
    <cellStyle name="Euro" xfId="936" xr:uid="{00000000-0005-0000-0000-000013040000}"/>
    <cellStyle name="Euro 2" xfId="1434" xr:uid="{00000000-0005-0000-0000-000014040000}"/>
    <cellStyle name="Euro 2 2" xfId="1532" xr:uid="{00000000-0005-0000-0000-000015040000}"/>
    <cellStyle name="Euro 3" xfId="1435" xr:uid="{00000000-0005-0000-0000-000016040000}"/>
    <cellStyle name="Euro 4" xfId="1436" xr:uid="{00000000-0005-0000-0000-000017040000}"/>
    <cellStyle name="Euro 5" xfId="1433" xr:uid="{00000000-0005-0000-0000-000018040000}"/>
    <cellStyle name="Euro 6" xfId="1529" xr:uid="{00000000-0005-0000-0000-000019040000}"/>
    <cellStyle name="Euro_Acabados" xfId="1437" xr:uid="{00000000-0005-0000-0000-00001A040000}"/>
    <cellStyle name="Excel Built-in Normal 1" xfId="1527" xr:uid="{00000000-0005-0000-0000-00001B040000}"/>
    <cellStyle name="Explanatory Text" xfId="1501" xr:uid="{00000000-0005-0000-0000-00001C040000}"/>
    <cellStyle name="Fixed" xfId="1438" xr:uid="{00000000-0005-0000-0000-00001D040000}"/>
    <cellStyle name="Fixed 2" xfId="1439" xr:uid="{00000000-0005-0000-0000-00001E040000}"/>
    <cellStyle name="Heading 2" xfId="1495" xr:uid="{00000000-0005-0000-0000-000021040000}"/>
    <cellStyle name="Heading 3" xfId="1496" xr:uid="{00000000-0005-0000-0000-000022040000}"/>
    <cellStyle name="Hipervínculo" xfId="1537" builtinId="8"/>
    <cellStyle name="Hipervínculo 2" xfId="940" xr:uid="{00000000-0005-0000-0000-000024040000}"/>
    <cellStyle name="Hipervínculo 2 2" xfId="1530" xr:uid="{00000000-0005-0000-0000-000025040000}"/>
    <cellStyle name="Hipervínculo 2 3" xfId="1528" xr:uid="{00000000-0005-0000-0000-000026040000}"/>
    <cellStyle name="Hipervínculo 3" xfId="1526" xr:uid="{00000000-0005-0000-0000-000027040000}"/>
    <cellStyle name="Incorrecto 10" xfId="941" xr:uid="{00000000-0005-0000-0000-000029040000}"/>
    <cellStyle name="Incorrecto 11" xfId="942" xr:uid="{00000000-0005-0000-0000-00002A040000}"/>
    <cellStyle name="Incorrecto 12" xfId="943" xr:uid="{00000000-0005-0000-0000-00002B040000}"/>
    <cellStyle name="Incorrecto 13" xfId="944" xr:uid="{00000000-0005-0000-0000-00002C040000}"/>
    <cellStyle name="Incorrecto 14" xfId="945" xr:uid="{00000000-0005-0000-0000-00002D040000}"/>
    <cellStyle name="Incorrecto 15" xfId="946" xr:uid="{00000000-0005-0000-0000-00002E040000}"/>
    <cellStyle name="Incorrecto 16" xfId="947" xr:uid="{00000000-0005-0000-0000-00002F040000}"/>
    <cellStyle name="Incorrecto 17" xfId="948" xr:uid="{00000000-0005-0000-0000-000030040000}"/>
    <cellStyle name="Incorrecto 18" xfId="949" xr:uid="{00000000-0005-0000-0000-000031040000}"/>
    <cellStyle name="Incorrecto 19" xfId="950" xr:uid="{00000000-0005-0000-0000-000032040000}"/>
    <cellStyle name="Incorrecto 2" xfId="951" xr:uid="{00000000-0005-0000-0000-000033040000}"/>
    <cellStyle name="Incorrecto 20" xfId="952" xr:uid="{00000000-0005-0000-0000-000034040000}"/>
    <cellStyle name="Incorrecto 21" xfId="953" xr:uid="{00000000-0005-0000-0000-000035040000}"/>
    <cellStyle name="Incorrecto 22" xfId="954" xr:uid="{00000000-0005-0000-0000-000036040000}"/>
    <cellStyle name="Incorrecto 23" xfId="955" xr:uid="{00000000-0005-0000-0000-000037040000}"/>
    <cellStyle name="Incorrecto 24" xfId="956" xr:uid="{00000000-0005-0000-0000-000038040000}"/>
    <cellStyle name="Incorrecto 25" xfId="957" xr:uid="{00000000-0005-0000-0000-000039040000}"/>
    <cellStyle name="Incorrecto 26" xfId="958" xr:uid="{00000000-0005-0000-0000-00003A040000}"/>
    <cellStyle name="Incorrecto 27" xfId="959" xr:uid="{00000000-0005-0000-0000-00003B040000}"/>
    <cellStyle name="Incorrecto 28" xfId="960" xr:uid="{00000000-0005-0000-0000-00003C040000}"/>
    <cellStyle name="Incorrecto 29" xfId="961" xr:uid="{00000000-0005-0000-0000-00003D040000}"/>
    <cellStyle name="Incorrecto 3" xfId="962" xr:uid="{00000000-0005-0000-0000-00003E040000}"/>
    <cellStyle name="Incorrecto 30" xfId="963" xr:uid="{00000000-0005-0000-0000-00003F040000}"/>
    <cellStyle name="Incorrecto 31" xfId="964" xr:uid="{00000000-0005-0000-0000-000040040000}"/>
    <cellStyle name="Incorrecto 32" xfId="965" xr:uid="{00000000-0005-0000-0000-000041040000}"/>
    <cellStyle name="Incorrecto 4" xfId="966" xr:uid="{00000000-0005-0000-0000-000042040000}"/>
    <cellStyle name="Incorrecto 5" xfId="967" xr:uid="{00000000-0005-0000-0000-000043040000}"/>
    <cellStyle name="Incorrecto 6" xfId="968" xr:uid="{00000000-0005-0000-0000-000044040000}"/>
    <cellStyle name="Incorrecto 7" xfId="969" xr:uid="{00000000-0005-0000-0000-000045040000}"/>
    <cellStyle name="Incorrecto 8" xfId="970" xr:uid="{00000000-0005-0000-0000-000046040000}"/>
    <cellStyle name="Incorrecto 9" xfId="971" xr:uid="{00000000-0005-0000-0000-000047040000}"/>
    <cellStyle name="Millares [0] 2" xfId="1440" xr:uid="{00000000-0005-0000-0000-00004B040000}"/>
    <cellStyle name="Millares 2" xfId="1" xr:uid="{00000000-0005-0000-0000-00004C040000}"/>
    <cellStyle name="Millares 2 2" xfId="974" xr:uid="{00000000-0005-0000-0000-00004D040000}"/>
    <cellStyle name="Millares 2 2 2" xfId="1442" xr:uid="{00000000-0005-0000-0000-00004E040000}"/>
    <cellStyle name="Millares 2 3" xfId="975" xr:uid="{00000000-0005-0000-0000-00004F040000}"/>
    <cellStyle name="Millares 2 4" xfId="976" xr:uid="{00000000-0005-0000-0000-000050040000}"/>
    <cellStyle name="Millares 2 5" xfId="1372" xr:uid="{00000000-0005-0000-0000-000051040000}"/>
    <cellStyle name="Millares 2 5 2" xfId="1533" xr:uid="{00000000-0005-0000-0000-000052040000}"/>
    <cellStyle name="Millares 2 6" xfId="1441" xr:uid="{00000000-0005-0000-0000-000053040000}"/>
    <cellStyle name="Millares 2 7" xfId="1531" xr:uid="{00000000-0005-0000-0000-000054040000}"/>
    <cellStyle name="Millares 2_4,8" xfId="977" xr:uid="{00000000-0005-0000-0000-000055040000}"/>
    <cellStyle name="Millares 3" xfId="978" xr:uid="{00000000-0005-0000-0000-000056040000}"/>
    <cellStyle name="Millares 3 2" xfId="979" xr:uid="{00000000-0005-0000-0000-000057040000}"/>
    <cellStyle name="Millares 3 3" xfId="1443" xr:uid="{00000000-0005-0000-0000-000058040000}"/>
    <cellStyle name="Millares 3_4,8" xfId="980" xr:uid="{00000000-0005-0000-0000-000059040000}"/>
    <cellStyle name="Millares 4" xfId="981" xr:uid="{00000000-0005-0000-0000-00005A040000}"/>
    <cellStyle name="Millares 4 2" xfId="982" xr:uid="{00000000-0005-0000-0000-00005B040000}"/>
    <cellStyle name="Millares 4 3" xfId="1444" xr:uid="{00000000-0005-0000-0000-00005C040000}"/>
    <cellStyle name="Millares 4_4,8" xfId="983" xr:uid="{00000000-0005-0000-0000-00005D040000}"/>
    <cellStyle name="Millares 5" xfId="984" xr:uid="{00000000-0005-0000-0000-00005E040000}"/>
    <cellStyle name="Millares 5 2" xfId="1445" xr:uid="{00000000-0005-0000-0000-00005F040000}"/>
    <cellStyle name="Millares 6" xfId="985" xr:uid="{00000000-0005-0000-0000-000060040000}"/>
    <cellStyle name="Millares 7" xfId="1446" xr:uid="{00000000-0005-0000-0000-000061040000}"/>
    <cellStyle name="Millares 8" xfId="1375" xr:uid="{00000000-0005-0000-0000-000062040000}"/>
    <cellStyle name="Millares 9" xfId="1447" xr:uid="{00000000-0005-0000-0000-000063040000}"/>
    <cellStyle name="Moneda" xfId="3" builtinId="4"/>
    <cellStyle name="Moneda [0]" xfId="1535" builtinId="7"/>
    <cellStyle name="Moneda [0] 2" xfId="1448" xr:uid="{00000000-0005-0000-0000-000066040000}"/>
    <cellStyle name="Moneda 2" xfId="986" xr:uid="{00000000-0005-0000-0000-000067040000}"/>
    <cellStyle name="Moneda 2 2" xfId="987" xr:uid="{00000000-0005-0000-0000-000068040000}"/>
    <cellStyle name="Moneda 2 3" xfId="1449" xr:uid="{00000000-0005-0000-0000-000069040000}"/>
    <cellStyle name="Moneda 2_4,8" xfId="988" xr:uid="{00000000-0005-0000-0000-00006A040000}"/>
    <cellStyle name="Moneda 3" xfId="989" xr:uid="{00000000-0005-0000-0000-00006B040000}"/>
    <cellStyle name="Moneda 3 2" xfId="990" xr:uid="{00000000-0005-0000-0000-00006C040000}"/>
    <cellStyle name="Moneda 3 2 2" xfId="1452" xr:uid="{00000000-0005-0000-0000-00006D040000}"/>
    <cellStyle name="Moneda 3 2 3" xfId="1451" xr:uid="{00000000-0005-0000-0000-00006E040000}"/>
    <cellStyle name="Moneda 3 3" xfId="1453" xr:uid="{00000000-0005-0000-0000-00006F040000}"/>
    <cellStyle name="Moneda 3 3 2" xfId="1454" xr:uid="{00000000-0005-0000-0000-000070040000}"/>
    <cellStyle name="Moneda 3 4" xfId="1455" xr:uid="{00000000-0005-0000-0000-000071040000}"/>
    <cellStyle name="Moneda 3 5" xfId="1450" xr:uid="{00000000-0005-0000-0000-000072040000}"/>
    <cellStyle name="Moneda 3_4,8" xfId="991" xr:uid="{00000000-0005-0000-0000-000073040000}"/>
    <cellStyle name="Moneda 4" xfId="992" xr:uid="{00000000-0005-0000-0000-000074040000}"/>
    <cellStyle name="Moneda 4 2" xfId="1456" xr:uid="{00000000-0005-0000-0000-000075040000}"/>
    <cellStyle name="Moneda 5" xfId="993" xr:uid="{00000000-0005-0000-0000-000076040000}"/>
    <cellStyle name="Moneda 5 2" xfId="1457" xr:uid="{00000000-0005-0000-0000-000077040000}"/>
    <cellStyle name="Moneda 6" xfId="1458" xr:uid="{00000000-0005-0000-0000-000078040000}"/>
    <cellStyle name="Moneda 7" xfId="1492" xr:uid="{00000000-0005-0000-0000-000079040000}"/>
    <cellStyle name="Moneda 8" xfId="1493" xr:uid="{00000000-0005-0000-0000-00007A040000}"/>
    <cellStyle name="Moneda 9" xfId="1534" xr:uid="{00000000-0005-0000-0000-00007B040000}"/>
    <cellStyle name="Monetario0" xfId="994" xr:uid="{00000000-0005-0000-0000-00007C040000}"/>
    <cellStyle name="Neutral" xfId="1498" builtinId="28" customBuiltin="1"/>
    <cellStyle name="Neutral 10" xfId="995" xr:uid="{00000000-0005-0000-0000-00007E040000}"/>
    <cellStyle name="Neutral 11" xfId="996" xr:uid="{00000000-0005-0000-0000-00007F040000}"/>
    <cellStyle name="Neutral 12" xfId="997" xr:uid="{00000000-0005-0000-0000-000080040000}"/>
    <cellStyle name="Neutral 13" xfId="998" xr:uid="{00000000-0005-0000-0000-000081040000}"/>
    <cellStyle name="Neutral 14" xfId="999" xr:uid="{00000000-0005-0000-0000-000082040000}"/>
    <cellStyle name="Neutral 15" xfId="1000" xr:uid="{00000000-0005-0000-0000-000083040000}"/>
    <cellStyle name="Neutral 16" xfId="1001" xr:uid="{00000000-0005-0000-0000-000084040000}"/>
    <cellStyle name="Neutral 17" xfId="1002" xr:uid="{00000000-0005-0000-0000-000085040000}"/>
    <cellStyle name="Neutral 18" xfId="1003" xr:uid="{00000000-0005-0000-0000-000086040000}"/>
    <cellStyle name="Neutral 19" xfId="1004" xr:uid="{00000000-0005-0000-0000-000087040000}"/>
    <cellStyle name="Neutral 2" xfId="1005" xr:uid="{00000000-0005-0000-0000-000088040000}"/>
    <cellStyle name="Neutral 20" xfId="1006" xr:uid="{00000000-0005-0000-0000-000089040000}"/>
    <cellStyle name="Neutral 21" xfId="1007" xr:uid="{00000000-0005-0000-0000-00008A040000}"/>
    <cellStyle name="Neutral 22" xfId="1008" xr:uid="{00000000-0005-0000-0000-00008B040000}"/>
    <cellStyle name="Neutral 23" xfId="1009" xr:uid="{00000000-0005-0000-0000-00008C040000}"/>
    <cellStyle name="Neutral 24" xfId="1010" xr:uid="{00000000-0005-0000-0000-00008D040000}"/>
    <cellStyle name="Neutral 25" xfId="1011" xr:uid="{00000000-0005-0000-0000-00008E040000}"/>
    <cellStyle name="Neutral 26" xfId="1012" xr:uid="{00000000-0005-0000-0000-00008F040000}"/>
    <cellStyle name="Neutral 27" xfId="1013" xr:uid="{00000000-0005-0000-0000-000090040000}"/>
    <cellStyle name="Neutral 28" xfId="1014" xr:uid="{00000000-0005-0000-0000-000091040000}"/>
    <cellStyle name="Neutral 29" xfId="1015" xr:uid="{00000000-0005-0000-0000-000092040000}"/>
    <cellStyle name="Neutral 3" xfId="1016" xr:uid="{00000000-0005-0000-0000-000093040000}"/>
    <cellStyle name="Neutral 30" xfId="1017" xr:uid="{00000000-0005-0000-0000-000094040000}"/>
    <cellStyle name="Neutral 31" xfId="1018" xr:uid="{00000000-0005-0000-0000-000095040000}"/>
    <cellStyle name="Neutral 32" xfId="1019" xr:uid="{00000000-0005-0000-0000-000096040000}"/>
    <cellStyle name="Neutral 4" xfId="1020" xr:uid="{00000000-0005-0000-0000-000097040000}"/>
    <cellStyle name="Neutral 5" xfId="1021" xr:uid="{00000000-0005-0000-0000-000098040000}"/>
    <cellStyle name="Neutral 6" xfId="1022" xr:uid="{00000000-0005-0000-0000-000099040000}"/>
    <cellStyle name="Neutral 7" xfId="1023" xr:uid="{00000000-0005-0000-0000-00009A040000}"/>
    <cellStyle name="Neutral 8" xfId="1024" xr:uid="{00000000-0005-0000-0000-00009B040000}"/>
    <cellStyle name="Neutral 9" xfId="1025" xr:uid="{00000000-0005-0000-0000-00009C040000}"/>
    <cellStyle name="Normal" xfId="0" builtinId="0"/>
    <cellStyle name="Normal 10" xfId="1026" xr:uid="{00000000-0005-0000-0000-00009E040000}"/>
    <cellStyle name="Normal 12" xfId="1027" xr:uid="{00000000-0005-0000-0000-00009F040000}"/>
    <cellStyle name="Normal 12 2" xfId="1374" xr:uid="{00000000-0005-0000-0000-0000A0040000}"/>
    <cellStyle name="Normal 2" xfId="4" xr:uid="{00000000-0005-0000-0000-0000A1040000}"/>
    <cellStyle name="Normal 2 10" xfId="1028" xr:uid="{00000000-0005-0000-0000-0000A2040000}"/>
    <cellStyle name="Normal 2 10 2" xfId="1029" xr:uid="{00000000-0005-0000-0000-0000A3040000}"/>
    <cellStyle name="Normal 2 10 3" xfId="1030" xr:uid="{00000000-0005-0000-0000-0000A4040000}"/>
    <cellStyle name="Normal 2 10 4" xfId="1031" xr:uid="{00000000-0005-0000-0000-0000A5040000}"/>
    <cellStyle name="Normal 2 10 5" xfId="1032" xr:uid="{00000000-0005-0000-0000-0000A6040000}"/>
    <cellStyle name="Normal 2 10 6" xfId="1033" xr:uid="{00000000-0005-0000-0000-0000A7040000}"/>
    <cellStyle name="Normal 2 10 7" xfId="1034" xr:uid="{00000000-0005-0000-0000-0000A8040000}"/>
    <cellStyle name="Normal 2 10 8" xfId="1035" xr:uid="{00000000-0005-0000-0000-0000A9040000}"/>
    <cellStyle name="Normal 2 107" xfId="1036" xr:uid="{00000000-0005-0000-0000-0000AA040000}"/>
    <cellStyle name="Normal 2 11" xfId="1037" xr:uid="{00000000-0005-0000-0000-0000AB040000}"/>
    <cellStyle name="Normal 2 12" xfId="1038" xr:uid="{00000000-0005-0000-0000-0000AC040000}"/>
    <cellStyle name="Normal 2 13" xfId="1039" xr:uid="{00000000-0005-0000-0000-0000AD040000}"/>
    <cellStyle name="Normal 2 14" xfId="1040" xr:uid="{00000000-0005-0000-0000-0000AE040000}"/>
    <cellStyle name="Normal 2 15" xfId="1041" xr:uid="{00000000-0005-0000-0000-0000AF040000}"/>
    <cellStyle name="Normal 2 16" xfId="1042" xr:uid="{00000000-0005-0000-0000-0000B0040000}"/>
    <cellStyle name="Normal 2 17" xfId="1043" xr:uid="{00000000-0005-0000-0000-0000B1040000}"/>
    <cellStyle name="Normal 2 18" xfId="1044" xr:uid="{00000000-0005-0000-0000-0000B2040000}"/>
    <cellStyle name="Normal 2 19" xfId="1045" xr:uid="{00000000-0005-0000-0000-0000B3040000}"/>
    <cellStyle name="Normal 2 2" xfId="1046" xr:uid="{00000000-0005-0000-0000-0000B4040000}"/>
    <cellStyle name="Normal 2 2 2" xfId="1047" xr:uid="{00000000-0005-0000-0000-0000B5040000}"/>
    <cellStyle name="Normal 2 2 2 2" xfId="1459" xr:uid="{00000000-0005-0000-0000-0000B6040000}"/>
    <cellStyle name="Normal 2 2 3" xfId="1460" xr:uid="{00000000-0005-0000-0000-0000B7040000}"/>
    <cellStyle name="Normal 2 2 4" xfId="1461" xr:uid="{00000000-0005-0000-0000-0000B8040000}"/>
    <cellStyle name="Normal 2 2_Copia de PRESUPUESTO POR CAPITULOS MARZO-25-11-ULTIMO" xfId="1462" xr:uid="{00000000-0005-0000-0000-0000B9040000}"/>
    <cellStyle name="Normal 2 20" xfId="1048" xr:uid="{00000000-0005-0000-0000-0000BA040000}"/>
    <cellStyle name="Normal 2 21" xfId="1049" xr:uid="{00000000-0005-0000-0000-0000BB040000}"/>
    <cellStyle name="Normal 2 22" xfId="1050" xr:uid="{00000000-0005-0000-0000-0000BC040000}"/>
    <cellStyle name="Normal 2 23" xfId="1051" xr:uid="{00000000-0005-0000-0000-0000BD040000}"/>
    <cellStyle name="Normal 2 24" xfId="1052" xr:uid="{00000000-0005-0000-0000-0000BE040000}"/>
    <cellStyle name="Normal 2 25" xfId="1053" xr:uid="{00000000-0005-0000-0000-0000BF040000}"/>
    <cellStyle name="Normal 2 26" xfId="1054" xr:uid="{00000000-0005-0000-0000-0000C0040000}"/>
    <cellStyle name="Normal 2 27" xfId="1055" xr:uid="{00000000-0005-0000-0000-0000C1040000}"/>
    <cellStyle name="Normal 2 28" xfId="1056" xr:uid="{00000000-0005-0000-0000-0000C2040000}"/>
    <cellStyle name="Normal 2 29" xfId="1057" xr:uid="{00000000-0005-0000-0000-0000C3040000}"/>
    <cellStyle name="Normal 2 3" xfId="1058" xr:uid="{00000000-0005-0000-0000-0000C4040000}"/>
    <cellStyle name="Normal 2 3 2" xfId="1463" xr:uid="{00000000-0005-0000-0000-0000C5040000}"/>
    <cellStyle name="Normal 2 30" xfId="1059" xr:uid="{00000000-0005-0000-0000-0000C6040000}"/>
    <cellStyle name="Normal 2 31" xfId="1060" xr:uid="{00000000-0005-0000-0000-0000C7040000}"/>
    <cellStyle name="Normal 2 32" xfId="1061" xr:uid="{00000000-0005-0000-0000-0000C8040000}"/>
    <cellStyle name="Normal 2 33" xfId="1062" xr:uid="{00000000-0005-0000-0000-0000C9040000}"/>
    <cellStyle name="Normal 2 34" xfId="1063" xr:uid="{00000000-0005-0000-0000-0000CA040000}"/>
    <cellStyle name="Normal 2 35" xfId="1064" xr:uid="{00000000-0005-0000-0000-0000CB040000}"/>
    <cellStyle name="Normal 2 36" xfId="1065" xr:uid="{00000000-0005-0000-0000-0000CC040000}"/>
    <cellStyle name="Normal 2 37" xfId="1066" xr:uid="{00000000-0005-0000-0000-0000CD040000}"/>
    <cellStyle name="Normal 2 38" xfId="1067" xr:uid="{00000000-0005-0000-0000-0000CE040000}"/>
    <cellStyle name="Normal 2 39" xfId="1068" xr:uid="{00000000-0005-0000-0000-0000CF040000}"/>
    <cellStyle name="Normal 2 4" xfId="1069" xr:uid="{00000000-0005-0000-0000-0000D0040000}"/>
    <cellStyle name="Normal 2 4 2" xfId="1464" xr:uid="{00000000-0005-0000-0000-0000D1040000}"/>
    <cellStyle name="Normal 2 40" xfId="1070" xr:uid="{00000000-0005-0000-0000-0000D2040000}"/>
    <cellStyle name="Normal 2 5" xfId="1071" xr:uid="{00000000-0005-0000-0000-0000D3040000}"/>
    <cellStyle name="Normal 2 5 2" xfId="1465" xr:uid="{00000000-0005-0000-0000-0000D4040000}"/>
    <cellStyle name="Normal 2 6" xfId="1072" xr:uid="{00000000-0005-0000-0000-0000D5040000}"/>
    <cellStyle name="Normal 2 7" xfId="1073" xr:uid="{00000000-0005-0000-0000-0000D6040000}"/>
    <cellStyle name="Normal 2 8" xfId="1074" xr:uid="{00000000-0005-0000-0000-0000D7040000}"/>
    <cellStyle name="Normal 2 9" xfId="1075" xr:uid="{00000000-0005-0000-0000-0000D8040000}"/>
    <cellStyle name="Normal 2_Copia de Cuadro APU General Seguridad Electronica Festo 01-12-2008" xfId="1466" xr:uid="{00000000-0005-0000-0000-0000D9040000}"/>
    <cellStyle name="Normal 3" xfId="2" xr:uid="{00000000-0005-0000-0000-0000DA040000}"/>
    <cellStyle name="Normal 3 2" xfId="1076" xr:uid="{00000000-0005-0000-0000-0000DB040000}"/>
    <cellStyle name="Normal 3 2 2" xfId="1468" xr:uid="{00000000-0005-0000-0000-0000DC040000}"/>
    <cellStyle name="Normal 3 3" xfId="1469" xr:uid="{00000000-0005-0000-0000-0000DD040000}"/>
    <cellStyle name="Normal 3 4" xfId="1470" xr:uid="{00000000-0005-0000-0000-0000DE040000}"/>
    <cellStyle name="Normal 3 5" xfId="1467" xr:uid="{00000000-0005-0000-0000-0000DF040000}"/>
    <cellStyle name="Normal 3_Copia de Cuadro APU General Seguridad Electronica Festo 01-12-2008" xfId="1471" xr:uid="{00000000-0005-0000-0000-0000E0040000}"/>
    <cellStyle name="Normal 30" xfId="1077" xr:uid="{00000000-0005-0000-0000-0000E1040000}"/>
    <cellStyle name="Normal 31" xfId="1078" xr:uid="{00000000-0005-0000-0000-0000E2040000}"/>
    <cellStyle name="Normal 32" xfId="1079" xr:uid="{00000000-0005-0000-0000-0000E3040000}"/>
    <cellStyle name="Normal 4" xfId="1080" xr:uid="{00000000-0005-0000-0000-0000E4040000}"/>
    <cellStyle name="Normal 4 2" xfId="1081" xr:uid="{00000000-0005-0000-0000-0000E5040000}"/>
    <cellStyle name="Normal 4 2 2" xfId="1474" xr:uid="{00000000-0005-0000-0000-0000E6040000}"/>
    <cellStyle name="Normal 4 2 3" xfId="1473" xr:uid="{00000000-0005-0000-0000-0000E7040000}"/>
    <cellStyle name="Normal 4 2_ESTADISTICA" xfId="1475" xr:uid="{00000000-0005-0000-0000-0000E8040000}"/>
    <cellStyle name="Normal 4 3" xfId="1476" xr:uid="{00000000-0005-0000-0000-0000E9040000}"/>
    <cellStyle name="Normal 4 3 2" xfId="1477" xr:uid="{00000000-0005-0000-0000-0000EA040000}"/>
    <cellStyle name="Normal 4 3_ESTADISTICA" xfId="1478" xr:uid="{00000000-0005-0000-0000-0000EB040000}"/>
    <cellStyle name="Normal 4 4" xfId="1479" xr:uid="{00000000-0005-0000-0000-0000EC040000}"/>
    <cellStyle name="Normal 4 5" xfId="1472" xr:uid="{00000000-0005-0000-0000-0000ED040000}"/>
    <cellStyle name="Normal 4 6" xfId="1491" xr:uid="{00000000-0005-0000-0000-0000EE040000}"/>
    <cellStyle name="Normal 4 7" xfId="1403" xr:uid="{00000000-0005-0000-0000-0000EF040000}"/>
    <cellStyle name="Normal 4_CICLOPUENTE AV-ESMERALDA-OCT-4-2011" xfId="1480" xr:uid="{00000000-0005-0000-0000-0000F0040000}"/>
    <cellStyle name="Normal 5" xfId="1082" xr:uid="{00000000-0005-0000-0000-0000F1040000}"/>
    <cellStyle name="Normal 5 2" xfId="1083" xr:uid="{00000000-0005-0000-0000-0000F2040000}"/>
    <cellStyle name="Normal 5 2 2" xfId="1482" xr:uid="{00000000-0005-0000-0000-0000F3040000}"/>
    <cellStyle name="Normal 5 3" xfId="1481" xr:uid="{00000000-0005-0000-0000-0000F4040000}"/>
    <cellStyle name="Normal 6" xfId="1084" xr:uid="{00000000-0005-0000-0000-0000F5040000}"/>
    <cellStyle name="Normal 6 2" xfId="1483" xr:uid="{00000000-0005-0000-0000-0000F6040000}"/>
    <cellStyle name="Normal 7" xfId="1484" xr:uid="{00000000-0005-0000-0000-0000F7040000}"/>
    <cellStyle name="Normal 8" xfId="1085" xr:uid="{00000000-0005-0000-0000-0000F8040000}"/>
    <cellStyle name="Normal 8 2" xfId="1490" xr:uid="{00000000-0005-0000-0000-0000F9040000}"/>
    <cellStyle name="Notas" xfId="1117" builtinId="10" customBuiltin="1"/>
    <cellStyle name="Notas 10" xfId="1086" xr:uid="{00000000-0005-0000-0000-0000FB040000}"/>
    <cellStyle name="Notas 11" xfId="1087" xr:uid="{00000000-0005-0000-0000-0000FC040000}"/>
    <cellStyle name="Notas 12" xfId="1088" xr:uid="{00000000-0005-0000-0000-0000FD040000}"/>
    <cellStyle name="Notas 13" xfId="1089" xr:uid="{00000000-0005-0000-0000-0000FE040000}"/>
    <cellStyle name="Notas 14" xfId="1090" xr:uid="{00000000-0005-0000-0000-0000FF040000}"/>
    <cellStyle name="Notas 15" xfId="1091" xr:uid="{00000000-0005-0000-0000-000000050000}"/>
    <cellStyle name="Notas 16" xfId="1092" xr:uid="{00000000-0005-0000-0000-000001050000}"/>
    <cellStyle name="Notas 17" xfId="1093" xr:uid="{00000000-0005-0000-0000-000002050000}"/>
    <cellStyle name="Notas 18" xfId="1094" xr:uid="{00000000-0005-0000-0000-000003050000}"/>
    <cellStyle name="Notas 19" xfId="1095" xr:uid="{00000000-0005-0000-0000-000004050000}"/>
    <cellStyle name="Notas 2" xfId="1096" xr:uid="{00000000-0005-0000-0000-000005050000}"/>
    <cellStyle name="Notas 20" xfId="1097" xr:uid="{00000000-0005-0000-0000-000006050000}"/>
    <cellStyle name="Notas 21" xfId="1098" xr:uid="{00000000-0005-0000-0000-000007050000}"/>
    <cellStyle name="Notas 22" xfId="1099" xr:uid="{00000000-0005-0000-0000-000008050000}"/>
    <cellStyle name="Notas 23" xfId="1100" xr:uid="{00000000-0005-0000-0000-000009050000}"/>
    <cellStyle name="Notas 24" xfId="1101" xr:uid="{00000000-0005-0000-0000-00000A050000}"/>
    <cellStyle name="Notas 25" xfId="1102" xr:uid="{00000000-0005-0000-0000-00000B050000}"/>
    <cellStyle name="Notas 26" xfId="1103" xr:uid="{00000000-0005-0000-0000-00000C050000}"/>
    <cellStyle name="Notas 27" xfId="1104" xr:uid="{00000000-0005-0000-0000-00000D050000}"/>
    <cellStyle name="Notas 28" xfId="1105" xr:uid="{00000000-0005-0000-0000-00000E050000}"/>
    <cellStyle name="Notas 29" xfId="1106" xr:uid="{00000000-0005-0000-0000-00000F050000}"/>
    <cellStyle name="Notas 3" xfId="1107" xr:uid="{00000000-0005-0000-0000-000010050000}"/>
    <cellStyle name="Notas 30" xfId="1108" xr:uid="{00000000-0005-0000-0000-000011050000}"/>
    <cellStyle name="Notas 31" xfId="1109" xr:uid="{00000000-0005-0000-0000-000012050000}"/>
    <cellStyle name="Notas 32" xfId="1110" xr:uid="{00000000-0005-0000-0000-000013050000}"/>
    <cellStyle name="Notas 4" xfId="1111" xr:uid="{00000000-0005-0000-0000-000014050000}"/>
    <cellStyle name="Notas 5" xfId="1112" xr:uid="{00000000-0005-0000-0000-000015050000}"/>
    <cellStyle name="Notas 6" xfId="1113" xr:uid="{00000000-0005-0000-0000-000016050000}"/>
    <cellStyle name="Notas 7" xfId="1114" xr:uid="{00000000-0005-0000-0000-000017050000}"/>
    <cellStyle name="Notas 8" xfId="1115" xr:uid="{00000000-0005-0000-0000-000018050000}"/>
    <cellStyle name="Notas 9" xfId="1116" xr:uid="{00000000-0005-0000-0000-000019050000}"/>
    <cellStyle name="Output" xfId="1499" xr:uid="{00000000-0005-0000-0000-00001B050000}"/>
    <cellStyle name="Porcentaje 2" xfId="1118" xr:uid="{00000000-0005-0000-0000-00001D050000}"/>
    <cellStyle name="Porcentaje 3" xfId="1489" xr:uid="{00000000-0005-0000-0000-00001E050000}"/>
    <cellStyle name="Porcentual 2" xfId="1119" xr:uid="{00000000-0005-0000-0000-00001F050000}"/>
    <cellStyle name="Porcentual 2 2" xfId="1485" xr:uid="{00000000-0005-0000-0000-000020050000}"/>
    <cellStyle name="Porcentual 2 3" xfId="1486" xr:uid="{00000000-0005-0000-0000-000021050000}"/>
    <cellStyle name="Porcentual 3" xfId="1120" xr:uid="{00000000-0005-0000-0000-000022050000}"/>
    <cellStyle name="Porcentual 3 2" xfId="1376" xr:uid="{00000000-0005-0000-0000-000023050000}"/>
    <cellStyle name="Porcentual 4" xfId="1121" xr:uid="{00000000-0005-0000-0000-000024050000}"/>
    <cellStyle name="Porcentual 5" xfId="1122" xr:uid="{00000000-0005-0000-0000-000025050000}"/>
    <cellStyle name="Salida 10" xfId="1123" xr:uid="{00000000-0005-0000-0000-000027050000}"/>
    <cellStyle name="Salida 11" xfId="1124" xr:uid="{00000000-0005-0000-0000-000028050000}"/>
    <cellStyle name="Salida 12" xfId="1125" xr:uid="{00000000-0005-0000-0000-000029050000}"/>
    <cellStyle name="Salida 13" xfId="1126" xr:uid="{00000000-0005-0000-0000-00002A050000}"/>
    <cellStyle name="Salida 14" xfId="1127" xr:uid="{00000000-0005-0000-0000-00002B050000}"/>
    <cellStyle name="Salida 15" xfId="1128" xr:uid="{00000000-0005-0000-0000-00002C050000}"/>
    <cellStyle name="Salida 16" xfId="1129" xr:uid="{00000000-0005-0000-0000-00002D050000}"/>
    <cellStyle name="Salida 17" xfId="1130" xr:uid="{00000000-0005-0000-0000-00002E050000}"/>
    <cellStyle name="Salida 18" xfId="1131" xr:uid="{00000000-0005-0000-0000-00002F050000}"/>
    <cellStyle name="Salida 19" xfId="1132" xr:uid="{00000000-0005-0000-0000-000030050000}"/>
    <cellStyle name="Salida 2" xfId="1133" xr:uid="{00000000-0005-0000-0000-000031050000}"/>
    <cellStyle name="Salida 20" xfId="1134" xr:uid="{00000000-0005-0000-0000-000032050000}"/>
    <cellStyle name="Salida 21" xfId="1135" xr:uid="{00000000-0005-0000-0000-000033050000}"/>
    <cellStyle name="Salida 22" xfId="1136" xr:uid="{00000000-0005-0000-0000-000034050000}"/>
    <cellStyle name="Salida 23" xfId="1137" xr:uid="{00000000-0005-0000-0000-000035050000}"/>
    <cellStyle name="Salida 24" xfId="1138" xr:uid="{00000000-0005-0000-0000-000036050000}"/>
    <cellStyle name="Salida 25" xfId="1139" xr:uid="{00000000-0005-0000-0000-000037050000}"/>
    <cellStyle name="Salida 26" xfId="1140" xr:uid="{00000000-0005-0000-0000-000038050000}"/>
    <cellStyle name="Salida 27" xfId="1141" xr:uid="{00000000-0005-0000-0000-000039050000}"/>
    <cellStyle name="Salida 28" xfId="1142" xr:uid="{00000000-0005-0000-0000-00003A050000}"/>
    <cellStyle name="Salida 29" xfId="1143" xr:uid="{00000000-0005-0000-0000-00003B050000}"/>
    <cellStyle name="Salida 3" xfId="1144" xr:uid="{00000000-0005-0000-0000-00003C050000}"/>
    <cellStyle name="Salida 30" xfId="1145" xr:uid="{00000000-0005-0000-0000-00003D050000}"/>
    <cellStyle name="Salida 31" xfId="1146" xr:uid="{00000000-0005-0000-0000-00003E050000}"/>
    <cellStyle name="Salida 32" xfId="1147" xr:uid="{00000000-0005-0000-0000-00003F050000}"/>
    <cellStyle name="Salida 4" xfId="1148" xr:uid="{00000000-0005-0000-0000-000040050000}"/>
    <cellStyle name="Salida 5" xfId="1149" xr:uid="{00000000-0005-0000-0000-000041050000}"/>
    <cellStyle name="Salida 6" xfId="1150" xr:uid="{00000000-0005-0000-0000-000042050000}"/>
    <cellStyle name="Salida 7" xfId="1151" xr:uid="{00000000-0005-0000-0000-000043050000}"/>
    <cellStyle name="Salida 8" xfId="1152" xr:uid="{00000000-0005-0000-0000-000044050000}"/>
    <cellStyle name="Salida 9" xfId="1153" xr:uid="{00000000-0005-0000-0000-000045050000}"/>
    <cellStyle name="Texto de advertencia" xfId="1371" builtinId="11" customBuiltin="1"/>
    <cellStyle name="Texto de advertencia 10" xfId="1154" xr:uid="{00000000-0005-0000-0000-000047050000}"/>
    <cellStyle name="Texto de advertencia 11" xfId="1155" xr:uid="{00000000-0005-0000-0000-000048050000}"/>
    <cellStyle name="Texto de advertencia 12" xfId="1156" xr:uid="{00000000-0005-0000-0000-000049050000}"/>
    <cellStyle name="Texto de advertencia 13" xfId="1157" xr:uid="{00000000-0005-0000-0000-00004A050000}"/>
    <cellStyle name="Texto de advertencia 14" xfId="1158" xr:uid="{00000000-0005-0000-0000-00004B050000}"/>
    <cellStyle name="Texto de advertencia 15" xfId="1159" xr:uid="{00000000-0005-0000-0000-00004C050000}"/>
    <cellStyle name="Texto de advertencia 16" xfId="1160" xr:uid="{00000000-0005-0000-0000-00004D050000}"/>
    <cellStyle name="Texto de advertencia 17" xfId="1161" xr:uid="{00000000-0005-0000-0000-00004E050000}"/>
    <cellStyle name="Texto de advertencia 18" xfId="1162" xr:uid="{00000000-0005-0000-0000-00004F050000}"/>
    <cellStyle name="Texto de advertencia 19" xfId="1163" xr:uid="{00000000-0005-0000-0000-000050050000}"/>
    <cellStyle name="Texto de advertencia 2" xfId="1164" xr:uid="{00000000-0005-0000-0000-000051050000}"/>
    <cellStyle name="Texto de advertencia 20" xfId="1165" xr:uid="{00000000-0005-0000-0000-000052050000}"/>
    <cellStyle name="Texto de advertencia 21" xfId="1166" xr:uid="{00000000-0005-0000-0000-000053050000}"/>
    <cellStyle name="Texto de advertencia 22" xfId="1167" xr:uid="{00000000-0005-0000-0000-000054050000}"/>
    <cellStyle name="Texto de advertencia 23" xfId="1168" xr:uid="{00000000-0005-0000-0000-000055050000}"/>
    <cellStyle name="Texto de advertencia 24" xfId="1169" xr:uid="{00000000-0005-0000-0000-000056050000}"/>
    <cellStyle name="Texto de advertencia 25" xfId="1170" xr:uid="{00000000-0005-0000-0000-000057050000}"/>
    <cellStyle name="Texto de advertencia 26" xfId="1171" xr:uid="{00000000-0005-0000-0000-000058050000}"/>
    <cellStyle name="Texto de advertencia 27" xfId="1172" xr:uid="{00000000-0005-0000-0000-000059050000}"/>
    <cellStyle name="Texto de advertencia 28" xfId="1173" xr:uid="{00000000-0005-0000-0000-00005A050000}"/>
    <cellStyle name="Texto de advertencia 29" xfId="1174" xr:uid="{00000000-0005-0000-0000-00005B050000}"/>
    <cellStyle name="Texto de advertencia 3" xfId="1175" xr:uid="{00000000-0005-0000-0000-00005C050000}"/>
    <cellStyle name="Texto de advertencia 30" xfId="1176" xr:uid="{00000000-0005-0000-0000-00005D050000}"/>
    <cellStyle name="Texto de advertencia 31" xfId="1177" xr:uid="{00000000-0005-0000-0000-00005E050000}"/>
    <cellStyle name="Texto de advertencia 32" xfId="1178" xr:uid="{00000000-0005-0000-0000-00005F050000}"/>
    <cellStyle name="Texto de advertencia 4" xfId="1179" xr:uid="{00000000-0005-0000-0000-000060050000}"/>
    <cellStyle name="Texto de advertencia 5" xfId="1180" xr:uid="{00000000-0005-0000-0000-000061050000}"/>
    <cellStyle name="Texto de advertencia 6" xfId="1181" xr:uid="{00000000-0005-0000-0000-000062050000}"/>
    <cellStyle name="Texto de advertencia 7" xfId="1182" xr:uid="{00000000-0005-0000-0000-000063050000}"/>
    <cellStyle name="Texto de advertencia 8" xfId="1183" xr:uid="{00000000-0005-0000-0000-000064050000}"/>
    <cellStyle name="Texto de advertencia 9" xfId="1184" xr:uid="{00000000-0005-0000-0000-000065050000}"/>
    <cellStyle name="Texto explicativo 10" xfId="1185" xr:uid="{00000000-0005-0000-0000-000067050000}"/>
    <cellStyle name="Texto explicativo 11" xfId="1186" xr:uid="{00000000-0005-0000-0000-000068050000}"/>
    <cellStyle name="Texto explicativo 12" xfId="1187" xr:uid="{00000000-0005-0000-0000-000069050000}"/>
    <cellStyle name="Texto explicativo 13" xfId="1188" xr:uid="{00000000-0005-0000-0000-00006A050000}"/>
    <cellStyle name="Texto explicativo 14" xfId="1189" xr:uid="{00000000-0005-0000-0000-00006B050000}"/>
    <cellStyle name="Texto explicativo 15" xfId="1190" xr:uid="{00000000-0005-0000-0000-00006C050000}"/>
    <cellStyle name="Texto explicativo 16" xfId="1191" xr:uid="{00000000-0005-0000-0000-00006D050000}"/>
    <cellStyle name="Texto explicativo 17" xfId="1192" xr:uid="{00000000-0005-0000-0000-00006E050000}"/>
    <cellStyle name="Texto explicativo 18" xfId="1193" xr:uid="{00000000-0005-0000-0000-00006F050000}"/>
    <cellStyle name="Texto explicativo 19" xfId="1194" xr:uid="{00000000-0005-0000-0000-000070050000}"/>
    <cellStyle name="Texto explicativo 2" xfId="1195" xr:uid="{00000000-0005-0000-0000-000071050000}"/>
    <cellStyle name="Texto explicativo 20" xfId="1196" xr:uid="{00000000-0005-0000-0000-000072050000}"/>
    <cellStyle name="Texto explicativo 21" xfId="1197" xr:uid="{00000000-0005-0000-0000-000073050000}"/>
    <cellStyle name="Texto explicativo 22" xfId="1198" xr:uid="{00000000-0005-0000-0000-000074050000}"/>
    <cellStyle name="Texto explicativo 23" xfId="1199" xr:uid="{00000000-0005-0000-0000-000075050000}"/>
    <cellStyle name="Texto explicativo 24" xfId="1200" xr:uid="{00000000-0005-0000-0000-000076050000}"/>
    <cellStyle name="Texto explicativo 25" xfId="1201" xr:uid="{00000000-0005-0000-0000-000077050000}"/>
    <cellStyle name="Texto explicativo 26" xfId="1202" xr:uid="{00000000-0005-0000-0000-000078050000}"/>
    <cellStyle name="Texto explicativo 27" xfId="1203" xr:uid="{00000000-0005-0000-0000-000079050000}"/>
    <cellStyle name="Texto explicativo 28" xfId="1204" xr:uid="{00000000-0005-0000-0000-00007A050000}"/>
    <cellStyle name="Texto explicativo 29" xfId="1205" xr:uid="{00000000-0005-0000-0000-00007B050000}"/>
    <cellStyle name="Texto explicativo 3" xfId="1206" xr:uid="{00000000-0005-0000-0000-00007C050000}"/>
    <cellStyle name="Texto explicativo 30" xfId="1207" xr:uid="{00000000-0005-0000-0000-00007D050000}"/>
    <cellStyle name="Texto explicativo 31" xfId="1208" xr:uid="{00000000-0005-0000-0000-00007E050000}"/>
    <cellStyle name="Texto explicativo 32" xfId="1209" xr:uid="{00000000-0005-0000-0000-00007F050000}"/>
    <cellStyle name="Texto explicativo 4" xfId="1210" xr:uid="{00000000-0005-0000-0000-000080050000}"/>
    <cellStyle name="Texto explicativo 5" xfId="1211" xr:uid="{00000000-0005-0000-0000-000081050000}"/>
    <cellStyle name="Texto explicativo 6" xfId="1212" xr:uid="{00000000-0005-0000-0000-000082050000}"/>
    <cellStyle name="Texto explicativo 7" xfId="1213" xr:uid="{00000000-0005-0000-0000-000083050000}"/>
    <cellStyle name="Texto explicativo 8" xfId="1214" xr:uid="{00000000-0005-0000-0000-000084050000}"/>
    <cellStyle name="Texto explicativo 9" xfId="1215" xr:uid="{00000000-0005-0000-0000-000085050000}"/>
    <cellStyle name="Title" xfId="1494" xr:uid="{00000000-0005-0000-0000-000086050000}"/>
    <cellStyle name="Título 1 10" xfId="1216" xr:uid="{00000000-0005-0000-0000-000088050000}"/>
    <cellStyle name="Título 1 11" xfId="1217" xr:uid="{00000000-0005-0000-0000-000089050000}"/>
    <cellStyle name="Título 1 12" xfId="1218" xr:uid="{00000000-0005-0000-0000-00008A050000}"/>
    <cellStyle name="Título 1 13" xfId="1219" xr:uid="{00000000-0005-0000-0000-00008B050000}"/>
    <cellStyle name="Título 1 14" xfId="1220" xr:uid="{00000000-0005-0000-0000-00008C050000}"/>
    <cellStyle name="Título 1 15" xfId="1221" xr:uid="{00000000-0005-0000-0000-00008D050000}"/>
    <cellStyle name="Título 1 16" xfId="1222" xr:uid="{00000000-0005-0000-0000-00008E050000}"/>
    <cellStyle name="Título 1 17" xfId="1223" xr:uid="{00000000-0005-0000-0000-00008F050000}"/>
    <cellStyle name="Título 1 18" xfId="1224" xr:uid="{00000000-0005-0000-0000-000090050000}"/>
    <cellStyle name="Título 1 19" xfId="1225" xr:uid="{00000000-0005-0000-0000-000091050000}"/>
    <cellStyle name="Título 1 2" xfId="1226" xr:uid="{00000000-0005-0000-0000-000092050000}"/>
    <cellStyle name="Título 1 20" xfId="1227" xr:uid="{00000000-0005-0000-0000-000093050000}"/>
    <cellStyle name="Título 1 21" xfId="1228" xr:uid="{00000000-0005-0000-0000-000094050000}"/>
    <cellStyle name="Título 1 22" xfId="1229" xr:uid="{00000000-0005-0000-0000-000095050000}"/>
    <cellStyle name="Título 1 23" xfId="1230" xr:uid="{00000000-0005-0000-0000-000096050000}"/>
    <cellStyle name="Título 1 24" xfId="1231" xr:uid="{00000000-0005-0000-0000-000097050000}"/>
    <cellStyle name="Título 1 25" xfId="1232" xr:uid="{00000000-0005-0000-0000-000098050000}"/>
    <cellStyle name="Título 1 26" xfId="1233" xr:uid="{00000000-0005-0000-0000-000099050000}"/>
    <cellStyle name="Título 1 27" xfId="1234" xr:uid="{00000000-0005-0000-0000-00009A050000}"/>
    <cellStyle name="Título 1 28" xfId="1235" xr:uid="{00000000-0005-0000-0000-00009B050000}"/>
    <cellStyle name="Título 1 29" xfId="1236" xr:uid="{00000000-0005-0000-0000-00009C050000}"/>
    <cellStyle name="Título 1 3" xfId="1237" xr:uid="{00000000-0005-0000-0000-00009D050000}"/>
    <cellStyle name="Título 1 30" xfId="1238" xr:uid="{00000000-0005-0000-0000-00009E050000}"/>
    <cellStyle name="Título 1 31" xfId="1239" xr:uid="{00000000-0005-0000-0000-00009F050000}"/>
    <cellStyle name="Título 1 32" xfId="1240" xr:uid="{00000000-0005-0000-0000-0000A0050000}"/>
    <cellStyle name="Título 1 4" xfId="1241" xr:uid="{00000000-0005-0000-0000-0000A1050000}"/>
    <cellStyle name="Título 1 5" xfId="1242" xr:uid="{00000000-0005-0000-0000-0000A2050000}"/>
    <cellStyle name="Título 1 6" xfId="1243" xr:uid="{00000000-0005-0000-0000-0000A3050000}"/>
    <cellStyle name="Título 1 7" xfId="1244" xr:uid="{00000000-0005-0000-0000-0000A4050000}"/>
    <cellStyle name="Título 1 8" xfId="1245" xr:uid="{00000000-0005-0000-0000-0000A5050000}"/>
    <cellStyle name="Título 1 9" xfId="1246" xr:uid="{00000000-0005-0000-0000-0000A6050000}"/>
    <cellStyle name="Título 10" xfId="1247" xr:uid="{00000000-0005-0000-0000-0000A7050000}"/>
    <cellStyle name="Título 11" xfId="1248" xr:uid="{00000000-0005-0000-0000-0000A8050000}"/>
    <cellStyle name="Título 12" xfId="1249" xr:uid="{00000000-0005-0000-0000-0000A9050000}"/>
    <cellStyle name="Título 13" xfId="1250" xr:uid="{00000000-0005-0000-0000-0000AA050000}"/>
    <cellStyle name="Título 14" xfId="1251" xr:uid="{00000000-0005-0000-0000-0000AB050000}"/>
    <cellStyle name="Título 15" xfId="1252" xr:uid="{00000000-0005-0000-0000-0000AC050000}"/>
    <cellStyle name="Título 16" xfId="1253" xr:uid="{00000000-0005-0000-0000-0000AD050000}"/>
    <cellStyle name="Título 17" xfId="1254" xr:uid="{00000000-0005-0000-0000-0000AE050000}"/>
    <cellStyle name="Título 18" xfId="1255" xr:uid="{00000000-0005-0000-0000-0000AF050000}"/>
    <cellStyle name="Título 19" xfId="1256" xr:uid="{00000000-0005-0000-0000-0000B0050000}"/>
    <cellStyle name="Título 2 10" xfId="1257" xr:uid="{00000000-0005-0000-0000-0000B2050000}"/>
    <cellStyle name="Título 2 11" xfId="1258" xr:uid="{00000000-0005-0000-0000-0000B3050000}"/>
    <cellStyle name="Título 2 12" xfId="1259" xr:uid="{00000000-0005-0000-0000-0000B4050000}"/>
    <cellStyle name="Título 2 13" xfId="1260" xr:uid="{00000000-0005-0000-0000-0000B5050000}"/>
    <cellStyle name="Título 2 14" xfId="1261" xr:uid="{00000000-0005-0000-0000-0000B6050000}"/>
    <cellStyle name="Título 2 15" xfId="1262" xr:uid="{00000000-0005-0000-0000-0000B7050000}"/>
    <cellStyle name="Título 2 16" xfId="1263" xr:uid="{00000000-0005-0000-0000-0000B8050000}"/>
    <cellStyle name="Título 2 17" xfId="1264" xr:uid="{00000000-0005-0000-0000-0000B9050000}"/>
    <cellStyle name="Título 2 18" xfId="1265" xr:uid="{00000000-0005-0000-0000-0000BA050000}"/>
    <cellStyle name="Título 2 19" xfId="1266" xr:uid="{00000000-0005-0000-0000-0000BB050000}"/>
    <cellStyle name="Título 2 2" xfId="1267" xr:uid="{00000000-0005-0000-0000-0000BC050000}"/>
    <cellStyle name="Título 2 20" xfId="1268" xr:uid="{00000000-0005-0000-0000-0000BD050000}"/>
    <cellStyle name="Título 2 21" xfId="1269" xr:uid="{00000000-0005-0000-0000-0000BE050000}"/>
    <cellStyle name="Título 2 22" xfId="1270" xr:uid="{00000000-0005-0000-0000-0000BF050000}"/>
    <cellStyle name="Título 2 23" xfId="1271" xr:uid="{00000000-0005-0000-0000-0000C0050000}"/>
    <cellStyle name="Título 2 24" xfId="1272" xr:uid="{00000000-0005-0000-0000-0000C1050000}"/>
    <cellStyle name="Título 2 25" xfId="1273" xr:uid="{00000000-0005-0000-0000-0000C2050000}"/>
    <cellStyle name="Título 2 26" xfId="1274" xr:uid="{00000000-0005-0000-0000-0000C3050000}"/>
    <cellStyle name="Título 2 27" xfId="1275" xr:uid="{00000000-0005-0000-0000-0000C4050000}"/>
    <cellStyle name="Título 2 28" xfId="1276" xr:uid="{00000000-0005-0000-0000-0000C5050000}"/>
    <cellStyle name="Título 2 29" xfId="1277" xr:uid="{00000000-0005-0000-0000-0000C6050000}"/>
    <cellStyle name="Título 2 3" xfId="1278" xr:uid="{00000000-0005-0000-0000-0000C7050000}"/>
    <cellStyle name="Título 2 30" xfId="1279" xr:uid="{00000000-0005-0000-0000-0000C8050000}"/>
    <cellStyle name="Título 2 31" xfId="1280" xr:uid="{00000000-0005-0000-0000-0000C9050000}"/>
    <cellStyle name="Título 2 32" xfId="1281" xr:uid="{00000000-0005-0000-0000-0000CA050000}"/>
    <cellStyle name="Título 2 4" xfId="1282" xr:uid="{00000000-0005-0000-0000-0000CB050000}"/>
    <cellStyle name="Título 2 5" xfId="1283" xr:uid="{00000000-0005-0000-0000-0000CC050000}"/>
    <cellStyle name="Título 2 6" xfId="1284" xr:uid="{00000000-0005-0000-0000-0000CD050000}"/>
    <cellStyle name="Título 2 7" xfId="1285" xr:uid="{00000000-0005-0000-0000-0000CE050000}"/>
    <cellStyle name="Título 2 8" xfId="1286" xr:uid="{00000000-0005-0000-0000-0000CF050000}"/>
    <cellStyle name="Título 2 9" xfId="1287" xr:uid="{00000000-0005-0000-0000-0000D0050000}"/>
    <cellStyle name="Título 20" xfId="1288" xr:uid="{00000000-0005-0000-0000-0000D1050000}"/>
    <cellStyle name="Título 21" xfId="1289" xr:uid="{00000000-0005-0000-0000-0000D2050000}"/>
    <cellStyle name="Título 22" xfId="1290" xr:uid="{00000000-0005-0000-0000-0000D3050000}"/>
    <cellStyle name="Título 23" xfId="1291" xr:uid="{00000000-0005-0000-0000-0000D4050000}"/>
    <cellStyle name="Título 24" xfId="1292" xr:uid="{00000000-0005-0000-0000-0000D5050000}"/>
    <cellStyle name="Título 25" xfId="1293" xr:uid="{00000000-0005-0000-0000-0000D6050000}"/>
    <cellStyle name="Título 26" xfId="1294" xr:uid="{00000000-0005-0000-0000-0000D7050000}"/>
    <cellStyle name="Título 27" xfId="1295" xr:uid="{00000000-0005-0000-0000-0000D8050000}"/>
    <cellStyle name="Título 28" xfId="1296" xr:uid="{00000000-0005-0000-0000-0000D9050000}"/>
    <cellStyle name="Título 29" xfId="1297" xr:uid="{00000000-0005-0000-0000-0000DA050000}"/>
    <cellStyle name="Título 3 10" xfId="1298" xr:uid="{00000000-0005-0000-0000-0000DC050000}"/>
    <cellStyle name="Título 3 11" xfId="1299" xr:uid="{00000000-0005-0000-0000-0000DD050000}"/>
    <cellStyle name="Título 3 12" xfId="1300" xr:uid="{00000000-0005-0000-0000-0000DE050000}"/>
    <cellStyle name="Título 3 13" xfId="1301" xr:uid="{00000000-0005-0000-0000-0000DF050000}"/>
    <cellStyle name="Título 3 14" xfId="1302" xr:uid="{00000000-0005-0000-0000-0000E0050000}"/>
    <cellStyle name="Título 3 15" xfId="1303" xr:uid="{00000000-0005-0000-0000-0000E1050000}"/>
    <cellStyle name="Título 3 16" xfId="1304" xr:uid="{00000000-0005-0000-0000-0000E2050000}"/>
    <cellStyle name="Título 3 17" xfId="1305" xr:uid="{00000000-0005-0000-0000-0000E3050000}"/>
    <cellStyle name="Título 3 18" xfId="1306" xr:uid="{00000000-0005-0000-0000-0000E4050000}"/>
    <cellStyle name="Título 3 19" xfId="1307" xr:uid="{00000000-0005-0000-0000-0000E5050000}"/>
    <cellStyle name="Título 3 2" xfId="1308" xr:uid="{00000000-0005-0000-0000-0000E6050000}"/>
    <cellStyle name="Título 3 20" xfId="1309" xr:uid="{00000000-0005-0000-0000-0000E7050000}"/>
    <cellStyle name="Título 3 21" xfId="1310" xr:uid="{00000000-0005-0000-0000-0000E8050000}"/>
    <cellStyle name="Título 3 22" xfId="1311" xr:uid="{00000000-0005-0000-0000-0000E9050000}"/>
    <cellStyle name="Título 3 23" xfId="1312" xr:uid="{00000000-0005-0000-0000-0000EA050000}"/>
    <cellStyle name="Título 3 24" xfId="1313" xr:uid="{00000000-0005-0000-0000-0000EB050000}"/>
    <cellStyle name="Título 3 25" xfId="1314" xr:uid="{00000000-0005-0000-0000-0000EC050000}"/>
    <cellStyle name="Título 3 26" xfId="1315" xr:uid="{00000000-0005-0000-0000-0000ED050000}"/>
    <cellStyle name="Título 3 27" xfId="1316" xr:uid="{00000000-0005-0000-0000-0000EE050000}"/>
    <cellStyle name="Título 3 28" xfId="1317" xr:uid="{00000000-0005-0000-0000-0000EF050000}"/>
    <cellStyle name="Título 3 29" xfId="1318" xr:uid="{00000000-0005-0000-0000-0000F0050000}"/>
    <cellStyle name="Título 3 3" xfId="1319" xr:uid="{00000000-0005-0000-0000-0000F1050000}"/>
    <cellStyle name="Título 3 30" xfId="1320" xr:uid="{00000000-0005-0000-0000-0000F2050000}"/>
    <cellStyle name="Título 3 31" xfId="1321" xr:uid="{00000000-0005-0000-0000-0000F3050000}"/>
    <cellStyle name="Título 3 32" xfId="1322" xr:uid="{00000000-0005-0000-0000-0000F4050000}"/>
    <cellStyle name="Título 3 4" xfId="1323" xr:uid="{00000000-0005-0000-0000-0000F5050000}"/>
    <cellStyle name="Título 3 5" xfId="1324" xr:uid="{00000000-0005-0000-0000-0000F6050000}"/>
    <cellStyle name="Título 3 6" xfId="1325" xr:uid="{00000000-0005-0000-0000-0000F7050000}"/>
    <cellStyle name="Título 3 7" xfId="1326" xr:uid="{00000000-0005-0000-0000-0000F8050000}"/>
    <cellStyle name="Título 3 8" xfId="1327" xr:uid="{00000000-0005-0000-0000-0000F9050000}"/>
    <cellStyle name="Título 3 9" xfId="1328" xr:uid="{00000000-0005-0000-0000-0000FA050000}"/>
    <cellStyle name="Título 30" xfId="1329" xr:uid="{00000000-0005-0000-0000-0000FB050000}"/>
    <cellStyle name="Título 31" xfId="1330" xr:uid="{00000000-0005-0000-0000-0000FC050000}"/>
    <cellStyle name="Título 32" xfId="1331" xr:uid="{00000000-0005-0000-0000-0000FD050000}"/>
    <cellStyle name="Título 33" xfId="1332" xr:uid="{00000000-0005-0000-0000-0000FE050000}"/>
    <cellStyle name="Título 34" xfId="1333" xr:uid="{00000000-0005-0000-0000-0000FF050000}"/>
    <cellStyle name="Título 4" xfId="1334" xr:uid="{00000000-0005-0000-0000-000000060000}"/>
    <cellStyle name="Título 5" xfId="1335" xr:uid="{00000000-0005-0000-0000-000001060000}"/>
    <cellStyle name="Título 6" xfId="1336" xr:uid="{00000000-0005-0000-0000-000002060000}"/>
    <cellStyle name="Título 7" xfId="1337" xr:uid="{00000000-0005-0000-0000-000003060000}"/>
    <cellStyle name="Título 8" xfId="1338" xr:uid="{00000000-0005-0000-0000-000004060000}"/>
    <cellStyle name="Título 9" xfId="1339" xr:uid="{00000000-0005-0000-0000-000005060000}"/>
    <cellStyle name="Título de hoja" xfId="1487" xr:uid="{00000000-0005-0000-0000-000006060000}"/>
    <cellStyle name="Total" xfId="1502" builtinId="25" customBuiltin="1"/>
    <cellStyle name="Total 10" xfId="1340" xr:uid="{00000000-0005-0000-0000-000008060000}"/>
    <cellStyle name="Total 11" xfId="1341" xr:uid="{00000000-0005-0000-0000-000009060000}"/>
    <cellStyle name="Total 12" xfId="1342" xr:uid="{00000000-0005-0000-0000-00000A060000}"/>
    <cellStyle name="Total 13" xfId="1343" xr:uid="{00000000-0005-0000-0000-00000B060000}"/>
    <cellStyle name="Total 14" xfId="1344" xr:uid="{00000000-0005-0000-0000-00000C060000}"/>
    <cellStyle name="Total 15" xfId="1345" xr:uid="{00000000-0005-0000-0000-00000D060000}"/>
    <cellStyle name="Total 16" xfId="1346" xr:uid="{00000000-0005-0000-0000-00000E060000}"/>
    <cellStyle name="Total 17" xfId="1347" xr:uid="{00000000-0005-0000-0000-00000F060000}"/>
    <cellStyle name="Total 18" xfId="1348" xr:uid="{00000000-0005-0000-0000-000010060000}"/>
    <cellStyle name="Total 19" xfId="1349" xr:uid="{00000000-0005-0000-0000-000011060000}"/>
    <cellStyle name="Total 2" xfId="1350" xr:uid="{00000000-0005-0000-0000-000012060000}"/>
    <cellStyle name="Total 20" xfId="1351" xr:uid="{00000000-0005-0000-0000-000013060000}"/>
    <cellStyle name="Total 21" xfId="1352" xr:uid="{00000000-0005-0000-0000-000014060000}"/>
    <cellStyle name="Total 22" xfId="1353" xr:uid="{00000000-0005-0000-0000-000015060000}"/>
    <cellStyle name="Total 23" xfId="1354" xr:uid="{00000000-0005-0000-0000-000016060000}"/>
    <cellStyle name="Total 24" xfId="1355" xr:uid="{00000000-0005-0000-0000-000017060000}"/>
    <cellStyle name="Total 25" xfId="1356" xr:uid="{00000000-0005-0000-0000-000018060000}"/>
    <cellStyle name="Total 26" xfId="1357" xr:uid="{00000000-0005-0000-0000-000019060000}"/>
    <cellStyle name="Total 27" xfId="1358" xr:uid="{00000000-0005-0000-0000-00001A060000}"/>
    <cellStyle name="Total 28" xfId="1359" xr:uid="{00000000-0005-0000-0000-00001B060000}"/>
    <cellStyle name="Total 29" xfId="1360" xr:uid="{00000000-0005-0000-0000-00001C060000}"/>
    <cellStyle name="Total 3" xfId="1361" xr:uid="{00000000-0005-0000-0000-00001D060000}"/>
    <cellStyle name="Total 30" xfId="1362" xr:uid="{00000000-0005-0000-0000-00001E060000}"/>
    <cellStyle name="Total 31" xfId="1363" xr:uid="{00000000-0005-0000-0000-00001F060000}"/>
    <cellStyle name="Total 32" xfId="1364" xr:uid="{00000000-0005-0000-0000-000020060000}"/>
    <cellStyle name="Total 4" xfId="1365" xr:uid="{00000000-0005-0000-0000-000021060000}"/>
    <cellStyle name="Total 5" xfId="1366" xr:uid="{00000000-0005-0000-0000-000022060000}"/>
    <cellStyle name="Total 6" xfId="1367" xr:uid="{00000000-0005-0000-0000-000023060000}"/>
    <cellStyle name="Total 7" xfId="1368" xr:uid="{00000000-0005-0000-0000-000024060000}"/>
    <cellStyle name="Total 8" xfId="1369" xr:uid="{00000000-0005-0000-0000-000025060000}"/>
    <cellStyle name="Total 9" xfId="1370" xr:uid="{00000000-0005-0000-0000-000026060000}"/>
    <cellStyle name="常规_Sheet1" xfId="1488" xr:uid="{00000000-0005-0000-0000-000028060000}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5" Type="http://schemas.openxmlformats.org/officeDocument/2006/relationships/externalLink" Target="externalLinks/externalLink2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1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uaermv-my.sharepoint.com/DROP%20BOX/umv%20lili/SI%20%20CAPITAL/base%20de%20datos%20SI%20CAPITAL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uaermv-my.sharepoint.com/DROP%20BOX/umv%20lili/SERVIDOR%20BLADE/BASE%20DE%20DATOS%20Y%20TABULACION%20SERVIDOR%20BLADE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uaermv-my.sharepoint.com/DROP%20BOX/umv%20lili/SI%20%20CAPITAL/base%20de%20datos%20SI%20CAPITALfinal%20ricard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 DE DATOS"/>
      <sheetName val="base de datos final"/>
      <sheetName val="TABULACION"/>
      <sheetName val="MATRIZ OTRAS VIGENCIAS UAERMV"/>
      <sheetName val="MATRIZ OTRAS ENTIDADES"/>
      <sheetName val="NITS "/>
      <sheetName val="sirem empresas"/>
      <sheetName val="SIREM SECTOR"/>
      <sheetName val="BASE_DE_DATOS1"/>
      <sheetName val="base_de_datos_final1"/>
      <sheetName val="MATRIZ_OTRAS_VIGENCIAS_UAERMV1"/>
      <sheetName val="MATRIZ_OTRAS_ENTIDADES1"/>
      <sheetName val="NITS_1"/>
      <sheetName val="sirem_empresas1"/>
      <sheetName val="SIREM_SECTOR1"/>
      <sheetName val="BASE_DE_DATOS"/>
      <sheetName val="base_de_datos_final"/>
      <sheetName val="MATRIZ_OTRAS_VIGENCIAS_UAERMV"/>
      <sheetName val="MATRIZ_OTRAS_ENTIDADES"/>
      <sheetName val="NITS_"/>
      <sheetName val="sirem_empresas"/>
      <sheetName val="SIREM_SECTOR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al"/>
      <sheetName val="BASE DE DATOS"/>
      <sheetName val="BASE DE DATOS final"/>
      <sheetName val="TABULACION"/>
      <sheetName val="MATRIZ OTRAS VIGENCIAS UAERMV"/>
      <sheetName val="MATRIZ OTRAS ENTIDADES"/>
      <sheetName val="NITS"/>
      <sheetName val="SIREM EMPRESAS SERVIDOR BLADE"/>
      <sheetName val="SIREM SECTOR"/>
      <sheetName val="BASE_DE_DATOS"/>
      <sheetName val="BASE_DE_DATOS_final"/>
      <sheetName val="MATRIZ_OTRAS_VIGENCIAS_UAERMV"/>
      <sheetName val="MATRIZ_OTRAS_ENTIDADES"/>
      <sheetName val="SIREM_EMPRESAS_SERVIDOR_BLADE"/>
      <sheetName val="SIREM_SECTOR"/>
    </sheetNames>
    <sheetDataSet>
      <sheetData sheetId="0" refreshError="1"/>
      <sheetData sheetId="1" refreshError="1"/>
      <sheetData sheetId="2" refreshError="1"/>
      <sheetData sheetId="3">
        <row r="22">
          <cell r="C22">
            <v>1921.41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 DE DATOS"/>
      <sheetName val="base de datos final"/>
      <sheetName val="TABULACION"/>
      <sheetName val="MATRIZ OTRAS VIGENCIAS UAERMV"/>
      <sheetName val="MATRIZ OTRAS ENTIDADES"/>
      <sheetName val="NITS "/>
      <sheetName val="sirem empresas"/>
      <sheetName val="SIREM SECTOR"/>
      <sheetName val="BASE_DE_DATOS1"/>
      <sheetName val="base_de_datos_final1"/>
      <sheetName val="MATRIZ_OTRAS_VIGENCIAS_UAERMV1"/>
      <sheetName val="MATRIZ_OTRAS_ENTIDADES1"/>
      <sheetName val="NITS_1"/>
      <sheetName val="sirem_empresas1"/>
      <sheetName val="SIREM_SECTOR1"/>
      <sheetName val="BASE_DE_DATOS"/>
      <sheetName val="base_de_datos_final"/>
      <sheetName val="MATRIZ_OTRAS_VIGENCIAS_UAERMV"/>
      <sheetName val="MATRIZ_OTRAS_ENTIDADES"/>
      <sheetName val="NITS_"/>
      <sheetName val="sirem_empresas"/>
      <sheetName val="SIREM_SECTOR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dane.gov.co/index.php/estadisticas-por-tema/precios-y-costos/indice-de-precios-al-consumidor-ipc/ipc-historico" TargetMode="External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s://www.dane.gov.co/index.php/estadisticas-por-tema/precios-y-costos/indice-de-precios-al-consumidor-ipc/ipc-historico" TargetMode="External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s://www.dane.gov.co/index.php/estadisticas-por-tema/precios-y-costos/indice-de-precios-al-consumidor-ipc/ipc-historico" TargetMode="External"/><Relationship Id="rId4" Type="http://schemas.openxmlformats.org/officeDocument/2006/relationships/comments" Target="../comments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863799-EB01-B749-9821-BA314E0277FB}">
  <sheetPr>
    <tabColor theme="9" tint="-0.249977111117893"/>
  </sheetPr>
  <dimension ref="A1:AI155"/>
  <sheetViews>
    <sheetView showGridLines="0" topLeftCell="T7" zoomScale="130" zoomScaleNormal="130" zoomScaleSheetLayoutView="50" zoomScalePageLayoutView="50" workbookViewId="0">
      <selection activeCell="Z12" sqref="Z12"/>
    </sheetView>
  </sheetViews>
  <sheetFormatPr baseColWidth="10" defaultColWidth="11.44140625" defaultRowHeight="21"/>
  <cols>
    <col min="1" max="1" width="4.6640625" style="5" hidden="1" customWidth="1"/>
    <col min="2" max="2" width="14.44140625" style="3" customWidth="1"/>
    <col min="3" max="3" width="70.44140625" style="11" customWidth="1"/>
    <col min="4" max="4" width="14.33203125" style="11" customWidth="1"/>
    <col min="5" max="6" width="15.6640625" style="21" customWidth="1"/>
    <col min="7" max="7" width="19.109375" style="5" bestFit="1" customWidth="1"/>
    <col min="8" max="8" width="23.77734375" style="5" customWidth="1"/>
    <col min="9" max="9" width="19.109375" style="5" bestFit="1" customWidth="1"/>
    <col min="10" max="10" width="22" style="5" customWidth="1"/>
    <col min="11" max="11" width="19.109375" style="5" bestFit="1" customWidth="1"/>
    <col min="12" max="12" width="21.33203125" style="5" customWidth="1"/>
    <col min="13" max="13" width="19.109375" style="5" bestFit="1" customWidth="1"/>
    <col min="14" max="14" width="23.6640625" style="5" customWidth="1"/>
    <col min="15" max="15" width="19.109375" style="5" bestFit="1" customWidth="1"/>
    <col min="16" max="16" width="23.44140625" style="5" customWidth="1"/>
    <col min="17" max="17" width="19.109375" style="5" bestFit="1" customWidth="1"/>
    <col min="18" max="18" width="22.33203125" style="5" customWidth="1"/>
    <col min="19" max="19" width="19.109375" style="5" bestFit="1" customWidth="1"/>
    <col min="20" max="20" width="21" style="5" bestFit="1" customWidth="1"/>
    <col min="21" max="21" width="19.44140625" style="5" customWidth="1"/>
    <col min="22" max="25" width="22" style="5" customWidth="1"/>
    <col min="26" max="26" width="22.109375" style="5" customWidth="1"/>
    <col min="27" max="27" width="19.109375" style="5" customWidth="1"/>
    <col min="28" max="28" width="20.6640625" style="5" customWidth="1"/>
    <col min="29" max="29" width="2.44140625" style="3" customWidth="1"/>
    <col min="30" max="30" width="18" style="5" bestFit="1" customWidth="1"/>
    <col min="31" max="32" width="11.44140625" style="5"/>
    <col min="33" max="33" width="23.33203125" style="5" bestFit="1" customWidth="1"/>
    <col min="34" max="16384" width="11.44140625" style="5"/>
  </cols>
  <sheetData>
    <row r="1" spans="1:28" ht="15.75" customHeight="1" thickBot="1">
      <c r="C1" s="43"/>
      <c r="D1" s="43"/>
    </row>
    <row r="2" spans="1:28" ht="65.25" customHeight="1" thickBot="1">
      <c r="A2" s="17"/>
      <c r="B2" s="91" t="s">
        <v>35</v>
      </c>
      <c r="C2" s="91"/>
      <c r="D2" s="91"/>
      <c r="E2" s="91"/>
      <c r="F2" s="52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45"/>
      <c r="U2" s="46"/>
      <c r="V2" s="46"/>
      <c r="W2" s="46"/>
      <c r="X2" s="46"/>
      <c r="Y2" s="46"/>
      <c r="Z2" s="46"/>
      <c r="AA2" s="46"/>
      <c r="AB2" s="47"/>
    </row>
    <row r="3" spans="1:28" ht="59.25" customHeight="1" thickBot="1">
      <c r="A3" s="18"/>
      <c r="B3" s="92"/>
      <c r="C3" s="92"/>
      <c r="D3" s="92"/>
      <c r="E3" s="92"/>
      <c r="F3" s="54">
        <v>2026</v>
      </c>
      <c r="G3" s="93" t="s">
        <v>36</v>
      </c>
      <c r="H3" s="94"/>
      <c r="I3" s="94"/>
      <c r="J3" s="94"/>
      <c r="K3" s="94"/>
      <c r="L3" s="94"/>
      <c r="M3" s="94"/>
      <c r="N3" s="94"/>
      <c r="O3" s="94"/>
      <c r="P3" s="94"/>
      <c r="Q3" s="94"/>
      <c r="R3" s="94"/>
      <c r="S3" s="94"/>
      <c r="T3" s="49"/>
      <c r="U3" s="49"/>
      <c r="V3" s="49"/>
      <c r="W3" s="49"/>
      <c r="X3" s="49"/>
      <c r="Y3" s="49"/>
      <c r="Z3" s="49"/>
      <c r="AA3" s="49"/>
      <c r="AB3" s="50"/>
    </row>
    <row r="4" spans="1:28" ht="59.25" customHeight="1">
      <c r="A4" s="18"/>
      <c r="B4" s="92"/>
      <c r="C4" s="92"/>
      <c r="D4" s="92"/>
      <c r="E4" s="92"/>
      <c r="F4" s="64">
        <v>2026</v>
      </c>
      <c r="G4" s="65" t="s">
        <v>169</v>
      </c>
      <c r="H4" s="65" t="s">
        <v>170</v>
      </c>
      <c r="I4" s="66" t="s">
        <v>171</v>
      </c>
      <c r="J4" s="66" t="s">
        <v>172</v>
      </c>
      <c r="K4" s="66" t="s">
        <v>173</v>
      </c>
      <c r="L4" s="66" t="s">
        <v>174</v>
      </c>
      <c r="M4" s="66" t="s">
        <v>2</v>
      </c>
      <c r="N4" s="66" t="s">
        <v>1</v>
      </c>
      <c r="O4" s="66" t="s">
        <v>175</v>
      </c>
      <c r="P4" s="66" t="s">
        <v>3</v>
      </c>
      <c r="Q4" s="66" t="s">
        <v>0</v>
      </c>
      <c r="R4" s="66" t="s">
        <v>176</v>
      </c>
      <c r="S4" s="66" t="s">
        <v>177</v>
      </c>
      <c r="T4" s="48"/>
      <c r="U4" s="49"/>
      <c r="V4" s="49"/>
      <c r="W4" s="49"/>
      <c r="X4" s="49"/>
      <c r="Y4" s="49"/>
      <c r="Z4" s="49"/>
      <c r="AA4" s="49"/>
      <c r="AB4" s="50"/>
    </row>
    <row r="5" spans="1:28" ht="48" customHeight="1">
      <c r="A5" s="18"/>
      <c r="B5" s="30" t="s">
        <v>4</v>
      </c>
      <c r="C5" s="15" t="s">
        <v>5</v>
      </c>
      <c r="D5" s="15" t="s">
        <v>6</v>
      </c>
      <c r="E5" s="15" t="s">
        <v>7</v>
      </c>
      <c r="F5" s="31" t="s">
        <v>37</v>
      </c>
      <c r="G5" s="31" t="s">
        <v>178</v>
      </c>
      <c r="H5" s="67" t="s">
        <v>178</v>
      </c>
      <c r="I5" s="31" t="s">
        <v>178</v>
      </c>
      <c r="J5" s="31" t="s">
        <v>178</v>
      </c>
      <c r="K5" s="31" t="s">
        <v>178</v>
      </c>
      <c r="L5" s="31" t="s">
        <v>178</v>
      </c>
      <c r="M5" s="31" t="s">
        <v>178</v>
      </c>
      <c r="N5" s="31" t="s">
        <v>178</v>
      </c>
      <c r="O5" s="31" t="s">
        <v>178</v>
      </c>
      <c r="P5" s="31" t="s">
        <v>178</v>
      </c>
      <c r="Q5" s="31" t="s">
        <v>178</v>
      </c>
      <c r="R5" s="31" t="s">
        <v>178</v>
      </c>
      <c r="S5" s="31" t="s">
        <v>178</v>
      </c>
      <c r="T5" s="16" t="s">
        <v>8</v>
      </c>
      <c r="U5" s="16" t="s">
        <v>9</v>
      </c>
      <c r="V5" s="16" t="s">
        <v>11</v>
      </c>
      <c r="W5" s="44" t="s">
        <v>30</v>
      </c>
      <c r="X5" s="44" t="s">
        <v>31</v>
      </c>
      <c r="Y5" s="44" t="s">
        <v>32</v>
      </c>
      <c r="Z5" s="16" t="s">
        <v>12</v>
      </c>
      <c r="AA5" s="16" t="s">
        <v>13</v>
      </c>
      <c r="AB5" s="29" t="s">
        <v>14</v>
      </c>
    </row>
    <row r="6" spans="1:28" ht="48" customHeight="1">
      <c r="A6" s="19"/>
      <c r="B6" s="61">
        <v>1</v>
      </c>
      <c r="C6" s="61" t="s">
        <v>38</v>
      </c>
      <c r="D6" s="61" t="s">
        <v>39</v>
      </c>
      <c r="E6" s="41" t="s">
        <v>40</v>
      </c>
      <c r="F6" s="62">
        <v>2975000</v>
      </c>
      <c r="G6" s="63">
        <v>3901311.9999999991</v>
      </c>
      <c r="H6" s="63">
        <v>3589480.3</v>
      </c>
      <c r="I6" s="63">
        <v>3646386.6949999998</v>
      </c>
      <c r="J6" s="63">
        <v>4252346</v>
      </c>
      <c r="K6" s="63">
        <v>3906842.8874999997</v>
      </c>
      <c r="L6" s="63">
        <v>4572448.8492899993</v>
      </c>
      <c r="M6" s="63">
        <v>3646386.6949999998</v>
      </c>
      <c r="N6" s="63">
        <v>2876587</v>
      </c>
      <c r="O6" s="63">
        <v>3764576.9</v>
      </c>
      <c r="P6" s="63">
        <v>3906842.8874999997</v>
      </c>
      <c r="Q6" s="63">
        <v>5209123.8499999996</v>
      </c>
      <c r="R6" s="63">
        <v>5202870.3999999994</v>
      </c>
      <c r="S6" s="63">
        <v>4929903.8812399991</v>
      </c>
      <c r="T6" s="33">
        <f>COUNT(F6:S6)</f>
        <v>14</v>
      </c>
      <c r="U6" s="34">
        <f t="shared" ref="U6:U69" si="0">ROUND(AVERAGE(F6:S6),0)</f>
        <v>4027151</v>
      </c>
      <c r="V6" s="36">
        <f>STDEVP(F6:S6)</f>
        <v>705512.36280358431</v>
      </c>
      <c r="W6" s="36">
        <f>+MIN(F6:S6)</f>
        <v>2876587</v>
      </c>
      <c r="X6" s="36">
        <f>+GEOMEAN(F6:S6)</f>
        <v>3965599.45510349</v>
      </c>
      <c r="Y6" s="36">
        <f t="shared" ref="Y6:Y69" si="1">+MEDIAN(F6:S6)</f>
        <v>3904077.4437499996</v>
      </c>
      <c r="Z6" s="37">
        <f t="shared" ref="Z6:Z69" si="2">V6/U6*100</f>
        <v>17.518895189268648</v>
      </c>
      <c r="AA6" s="38">
        <f t="shared" ref="AA6:AA69" si="3">100-Z6</f>
        <v>82.481104810731352</v>
      </c>
      <c r="AB6" s="68" t="str">
        <f t="shared" ref="AB6:AB69" si="4">IF(AA6&gt;70,"ALTO","BAJO")</f>
        <v>ALTO</v>
      </c>
    </row>
    <row r="7" spans="1:28" ht="48" customHeight="1">
      <c r="A7" s="19"/>
      <c r="B7" s="61">
        <v>2</v>
      </c>
      <c r="C7" s="61" t="s">
        <v>41</v>
      </c>
      <c r="D7" s="61" t="s">
        <v>39</v>
      </c>
      <c r="E7" s="41" t="s">
        <v>40</v>
      </c>
      <c r="F7" s="62">
        <v>3927000</v>
      </c>
      <c r="G7" s="63">
        <v>5912926</v>
      </c>
      <c r="H7" s="63">
        <v>5435498.7399999993</v>
      </c>
      <c r="I7" s="63">
        <v>5521671.2809999995</v>
      </c>
      <c r="J7" s="63">
        <v>6878795</v>
      </c>
      <c r="K7" s="63">
        <v>5916076.3724999996</v>
      </c>
      <c r="L7" s="63">
        <v>6923994.9365999987</v>
      </c>
      <c r="M7" s="63">
        <v>5521671.2809999995</v>
      </c>
      <c r="N7" s="63">
        <v>3877138.9999999995</v>
      </c>
      <c r="O7" s="63">
        <v>5700645.0199999996</v>
      </c>
      <c r="P7" s="63">
        <v>5916076.3724999996</v>
      </c>
      <c r="Q7" s="63">
        <v>7888101.8299999991</v>
      </c>
      <c r="R7" s="63">
        <v>7879346.9999999991</v>
      </c>
      <c r="S7" s="63">
        <v>7465283.6471599983</v>
      </c>
      <c r="T7" s="33">
        <f t="shared" ref="T7:T70" si="5">COUNT(F7:S7)</f>
        <v>14</v>
      </c>
      <c r="U7" s="34">
        <f t="shared" si="0"/>
        <v>6054588</v>
      </c>
      <c r="V7" s="36">
        <f t="shared" ref="V7:V70" si="6">STDEVP(F7:S7)</f>
        <v>1210657.0735191086</v>
      </c>
      <c r="W7" s="36">
        <f t="shared" ref="W7:W70" si="7">+MIN(F7:S7)</f>
        <v>3877138.9999999995</v>
      </c>
      <c r="X7" s="36">
        <f t="shared" ref="X7:X70" si="8">+GEOMEAN(F7:S7)</f>
        <v>5925475.5164533909</v>
      </c>
      <c r="Y7" s="36">
        <f t="shared" si="1"/>
        <v>5914501.1862499993</v>
      </c>
      <c r="Z7" s="37">
        <f t="shared" si="2"/>
        <v>19.995697040312383</v>
      </c>
      <c r="AA7" s="38">
        <f t="shared" si="3"/>
        <v>80.004302959687621</v>
      </c>
      <c r="AB7" s="68" t="str">
        <f t="shared" si="4"/>
        <v>ALTO</v>
      </c>
    </row>
    <row r="8" spans="1:28" ht="48" customHeight="1">
      <c r="A8" s="19"/>
      <c r="B8" s="61">
        <v>3</v>
      </c>
      <c r="C8" s="61" t="s">
        <v>42</v>
      </c>
      <c r="D8" s="61" t="s">
        <v>39</v>
      </c>
      <c r="E8" s="41" t="s">
        <v>40</v>
      </c>
      <c r="F8" s="62">
        <v>20230000</v>
      </c>
      <c r="G8" s="63">
        <v>6339632</v>
      </c>
      <c r="H8" s="63">
        <v>8717309.2999999989</v>
      </c>
      <c r="I8" s="63">
        <v>8855510.5449999999</v>
      </c>
      <c r="J8" s="63">
        <v>11381279</v>
      </c>
      <c r="K8" s="63">
        <v>9488047.0124999993</v>
      </c>
      <c r="L8" s="63">
        <v>11104518.812659999</v>
      </c>
      <c r="M8" s="63">
        <v>8855510.5449999999</v>
      </c>
      <c r="N8" s="63">
        <v>6128381</v>
      </c>
      <c r="O8" s="63">
        <v>9142543.8999999985</v>
      </c>
      <c r="P8" s="63">
        <v>9488047.0124999993</v>
      </c>
      <c r="Q8" s="63">
        <v>12650729.35</v>
      </c>
      <c r="R8" s="63">
        <v>12644475.899999999</v>
      </c>
      <c r="S8" s="63">
        <v>11972624.23408</v>
      </c>
      <c r="T8" s="33">
        <f t="shared" si="5"/>
        <v>14</v>
      </c>
      <c r="U8" s="34">
        <f t="shared" si="0"/>
        <v>10499901</v>
      </c>
      <c r="V8" s="36">
        <f t="shared" si="6"/>
        <v>3339217.2724282285</v>
      </c>
      <c r="W8" s="36">
        <f t="shared" si="7"/>
        <v>6128381</v>
      </c>
      <c r="X8" s="36">
        <f t="shared" si="8"/>
        <v>10048690.575285666</v>
      </c>
      <c r="Y8" s="36">
        <f t="shared" si="1"/>
        <v>9488047.0124999993</v>
      </c>
      <c r="Z8" s="37">
        <f t="shared" si="2"/>
        <v>31.802369112129998</v>
      </c>
      <c r="AA8" s="38">
        <f t="shared" si="3"/>
        <v>68.197630887870005</v>
      </c>
      <c r="AB8" s="68" t="str">
        <f t="shared" si="4"/>
        <v>BAJO</v>
      </c>
    </row>
    <row r="9" spans="1:28" ht="48" customHeight="1">
      <c r="A9" s="19"/>
      <c r="B9" s="61">
        <v>4</v>
      </c>
      <c r="C9" s="61" t="s">
        <v>43</v>
      </c>
      <c r="D9" s="61" t="s">
        <v>39</v>
      </c>
      <c r="E9" s="41" t="s">
        <v>40</v>
      </c>
      <c r="F9" s="62">
        <v>595000</v>
      </c>
      <c r="G9" s="63">
        <v>707112.79999999993</v>
      </c>
      <c r="H9" s="63">
        <v>974287.50999999989</v>
      </c>
      <c r="I9" s="63">
        <v>989733.53149999992</v>
      </c>
      <c r="J9" s="63">
        <v>687879.5</v>
      </c>
      <c r="K9" s="63">
        <v>1060428.7837499999</v>
      </c>
      <c r="L9" s="63">
        <v>1241093.4556299997</v>
      </c>
      <c r="M9" s="63">
        <v>989733.53149999992</v>
      </c>
      <c r="N9" s="63">
        <v>938017.49999999988</v>
      </c>
      <c r="O9" s="63">
        <v>1021813.73</v>
      </c>
      <c r="P9" s="63">
        <v>1060428.7837499999</v>
      </c>
      <c r="Q9" s="63">
        <v>1413905.0449999999</v>
      </c>
      <c r="R9" s="63">
        <v>1375759</v>
      </c>
      <c r="S9" s="63">
        <v>1338117.0986799998</v>
      </c>
      <c r="T9" s="33">
        <f t="shared" si="5"/>
        <v>14</v>
      </c>
      <c r="U9" s="34">
        <f t="shared" si="0"/>
        <v>1028094</v>
      </c>
      <c r="V9" s="36">
        <f t="shared" si="6"/>
        <v>244018.72551934604</v>
      </c>
      <c r="W9" s="36">
        <f t="shared" si="7"/>
        <v>595000</v>
      </c>
      <c r="X9" s="36">
        <f t="shared" si="8"/>
        <v>997215.88601483568</v>
      </c>
      <c r="Y9" s="36">
        <f t="shared" si="1"/>
        <v>1005773.63075</v>
      </c>
      <c r="Z9" s="37">
        <f t="shared" si="2"/>
        <v>23.735059782407646</v>
      </c>
      <c r="AA9" s="38">
        <f t="shared" si="3"/>
        <v>76.264940217592354</v>
      </c>
      <c r="AB9" s="68" t="str">
        <f t="shared" si="4"/>
        <v>ALTO</v>
      </c>
    </row>
    <row r="10" spans="1:28" ht="48" customHeight="1">
      <c r="A10" s="19"/>
      <c r="B10" s="61">
        <v>5</v>
      </c>
      <c r="C10" s="61" t="s">
        <v>44</v>
      </c>
      <c r="D10" s="61" t="s">
        <v>39</v>
      </c>
      <c r="E10" s="41" t="s">
        <v>40</v>
      </c>
      <c r="F10" s="62">
        <v>428400</v>
      </c>
      <c r="G10" s="63">
        <v>3779395.9999999991</v>
      </c>
      <c r="H10" s="63">
        <v>4307376.3599999994</v>
      </c>
      <c r="I10" s="63">
        <v>4375664.034</v>
      </c>
      <c r="J10" s="63">
        <v>4877691</v>
      </c>
      <c r="K10" s="63">
        <v>4688211.4649999999</v>
      </c>
      <c r="L10" s="63">
        <v>5486938.3690099996</v>
      </c>
      <c r="M10" s="63">
        <v>4375664.034</v>
      </c>
      <c r="N10" s="63">
        <v>3351849.1999999997</v>
      </c>
      <c r="O10" s="63">
        <v>4517492.2799999993</v>
      </c>
      <c r="P10" s="63">
        <v>4688211.4649999999</v>
      </c>
      <c r="Q10" s="63">
        <v>6250948.6199999992</v>
      </c>
      <c r="R10" s="63">
        <v>6247196.5499999998</v>
      </c>
      <c r="S10" s="63">
        <v>5915884.9013199992</v>
      </c>
      <c r="T10" s="33">
        <f t="shared" si="5"/>
        <v>14</v>
      </c>
      <c r="U10" s="34">
        <f t="shared" si="0"/>
        <v>4520780</v>
      </c>
      <c r="V10" s="36">
        <f t="shared" si="6"/>
        <v>1408862.8143494837</v>
      </c>
      <c r="W10" s="36">
        <f t="shared" si="7"/>
        <v>428400</v>
      </c>
      <c r="X10" s="36">
        <f t="shared" si="8"/>
        <v>4006666.0709023457</v>
      </c>
      <c r="Y10" s="36">
        <f t="shared" si="1"/>
        <v>4602851.8724999996</v>
      </c>
      <c r="Z10" s="37">
        <f t="shared" si="2"/>
        <v>31.164153406037975</v>
      </c>
      <c r="AA10" s="38">
        <f t="shared" si="3"/>
        <v>68.835846593962032</v>
      </c>
      <c r="AB10" s="68" t="str">
        <f t="shared" si="4"/>
        <v>BAJO</v>
      </c>
    </row>
    <row r="11" spans="1:28" ht="48" customHeight="1">
      <c r="A11" s="19"/>
      <c r="B11" s="61">
        <v>6</v>
      </c>
      <c r="C11" s="61" t="s">
        <v>45</v>
      </c>
      <c r="D11" s="61" t="s">
        <v>39</v>
      </c>
      <c r="E11" s="41" t="s">
        <v>40</v>
      </c>
      <c r="F11" s="62">
        <v>1071000</v>
      </c>
      <c r="G11" s="63">
        <v>975327.99999999977</v>
      </c>
      <c r="H11" s="63">
        <v>1333235.5399999998</v>
      </c>
      <c r="I11" s="63">
        <v>1354372.2009999999</v>
      </c>
      <c r="J11" s="63">
        <v>1625897</v>
      </c>
      <c r="K11" s="63">
        <v>1451113.0725</v>
      </c>
      <c r="L11" s="63">
        <v>1698338.2154899999</v>
      </c>
      <c r="M11" s="63">
        <v>1354372.2009999999</v>
      </c>
      <c r="N11" s="63">
        <v>1500828</v>
      </c>
      <c r="O11" s="63">
        <v>1398271.42</v>
      </c>
      <c r="P11" s="63">
        <v>1451113.0725</v>
      </c>
      <c r="Q11" s="63">
        <v>1934817.43</v>
      </c>
      <c r="R11" s="63">
        <v>1932316.0499999998</v>
      </c>
      <c r="S11" s="63">
        <v>1831107.6087199999</v>
      </c>
      <c r="T11" s="33">
        <f t="shared" si="5"/>
        <v>14</v>
      </c>
      <c r="U11" s="34">
        <f t="shared" si="0"/>
        <v>1493722</v>
      </c>
      <c r="V11" s="36">
        <f t="shared" si="6"/>
        <v>278376.4421336198</v>
      </c>
      <c r="W11" s="36">
        <f t="shared" si="7"/>
        <v>975327.99999999977</v>
      </c>
      <c r="X11" s="36">
        <f t="shared" si="8"/>
        <v>1466801.1179854507</v>
      </c>
      <c r="Y11" s="36">
        <f t="shared" si="1"/>
        <v>1451113.0725</v>
      </c>
      <c r="Z11" s="37">
        <f t="shared" si="2"/>
        <v>18.636429143684019</v>
      </c>
      <c r="AA11" s="38">
        <f t="shared" si="3"/>
        <v>81.363570856315988</v>
      </c>
      <c r="AB11" s="68" t="str">
        <f t="shared" si="4"/>
        <v>ALTO</v>
      </c>
    </row>
    <row r="12" spans="1:28" ht="48" customHeight="1">
      <c r="A12" s="19"/>
      <c r="B12" s="61">
        <v>7</v>
      </c>
      <c r="C12" s="61" t="s">
        <v>46</v>
      </c>
      <c r="D12" s="61" t="s">
        <v>39</v>
      </c>
      <c r="E12" s="41" t="s">
        <v>40</v>
      </c>
      <c r="F12" s="62">
        <v>999600</v>
      </c>
      <c r="G12" s="63">
        <v>365748</v>
      </c>
      <c r="H12" s="63">
        <v>687129.08600000001</v>
      </c>
      <c r="I12" s="63">
        <v>698022.59589999996</v>
      </c>
      <c r="J12" s="63">
        <v>687879.5</v>
      </c>
      <c r="K12" s="63">
        <v>747881.35274999996</v>
      </c>
      <c r="L12" s="63">
        <v>875297.89787999995</v>
      </c>
      <c r="M12" s="63">
        <v>698022.59589999996</v>
      </c>
      <c r="N12" s="63">
        <v>375207</v>
      </c>
      <c r="O12" s="63">
        <v>720647.57799999998</v>
      </c>
      <c r="P12" s="63">
        <v>747881.35274999996</v>
      </c>
      <c r="Q12" s="63">
        <v>997175.13699999999</v>
      </c>
      <c r="R12" s="63">
        <v>996799.92999999993</v>
      </c>
      <c r="S12" s="63">
        <v>943724.93447999994</v>
      </c>
      <c r="T12" s="33">
        <f t="shared" si="5"/>
        <v>14</v>
      </c>
      <c r="U12" s="34">
        <f t="shared" si="0"/>
        <v>752930</v>
      </c>
      <c r="V12" s="36">
        <f t="shared" si="6"/>
        <v>196326.91399901532</v>
      </c>
      <c r="W12" s="36">
        <f t="shared" si="7"/>
        <v>365748</v>
      </c>
      <c r="X12" s="36">
        <f t="shared" si="8"/>
        <v>721978.2852953996</v>
      </c>
      <c r="Y12" s="36">
        <f t="shared" si="1"/>
        <v>734264.46537499991</v>
      </c>
      <c r="Z12" s="37">
        <f t="shared" si="2"/>
        <v>26.075055317096584</v>
      </c>
      <c r="AA12" s="38">
        <f t="shared" si="3"/>
        <v>73.924944682903416</v>
      </c>
      <c r="AB12" s="68" t="str">
        <f t="shared" si="4"/>
        <v>ALTO</v>
      </c>
    </row>
    <row r="13" spans="1:28" ht="48" customHeight="1">
      <c r="A13" s="19"/>
      <c r="B13" s="61">
        <v>8</v>
      </c>
      <c r="C13" s="61" t="s">
        <v>47</v>
      </c>
      <c r="D13" s="61" t="s">
        <v>39</v>
      </c>
      <c r="E13" s="41" t="s">
        <v>40</v>
      </c>
      <c r="F13" s="62">
        <v>1023400</v>
      </c>
      <c r="G13" s="63">
        <v>585196.79999999993</v>
      </c>
      <c r="H13" s="63">
        <v>871730.92999999993</v>
      </c>
      <c r="I13" s="63">
        <v>885551.05449999997</v>
      </c>
      <c r="J13" s="63">
        <v>1050579.5999999999</v>
      </c>
      <c r="K13" s="63">
        <v>948804.70124999993</v>
      </c>
      <c r="L13" s="63">
        <v>1110451.38099</v>
      </c>
      <c r="M13" s="63">
        <v>885551.05449999997</v>
      </c>
      <c r="N13" s="63">
        <v>587824.29999999993</v>
      </c>
      <c r="O13" s="63">
        <v>914254.3899999999</v>
      </c>
      <c r="P13" s="63">
        <v>948804.70124999993</v>
      </c>
      <c r="Q13" s="63">
        <v>1265072.9349999998</v>
      </c>
      <c r="R13" s="63">
        <v>1264447.5899999999</v>
      </c>
      <c r="S13" s="63">
        <v>1197262.6672399999</v>
      </c>
      <c r="T13" s="33">
        <f t="shared" si="5"/>
        <v>14</v>
      </c>
      <c r="U13" s="34">
        <f t="shared" si="0"/>
        <v>967067</v>
      </c>
      <c r="V13" s="36">
        <f t="shared" si="6"/>
        <v>202911.72866181724</v>
      </c>
      <c r="W13" s="36">
        <f t="shared" si="7"/>
        <v>585196.79999999993</v>
      </c>
      <c r="X13" s="36">
        <f t="shared" si="8"/>
        <v>943433.7340622039</v>
      </c>
      <c r="Y13" s="36">
        <f t="shared" si="1"/>
        <v>948804.70124999993</v>
      </c>
      <c r="Z13" s="37">
        <f t="shared" si="2"/>
        <v>20.982178966071352</v>
      </c>
      <c r="AA13" s="38">
        <f t="shared" si="3"/>
        <v>79.017821033928641</v>
      </c>
      <c r="AB13" s="68" t="str">
        <f t="shared" si="4"/>
        <v>ALTO</v>
      </c>
    </row>
    <row r="14" spans="1:28" ht="48" customHeight="1">
      <c r="A14" s="19"/>
      <c r="B14" s="61">
        <v>9</v>
      </c>
      <c r="C14" s="61" t="s">
        <v>48</v>
      </c>
      <c r="D14" s="61" t="s">
        <v>39</v>
      </c>
      <c r="E14" s="41" t="s">
        <v>40</v>
      </c>
      <c r="F14" s="62">
        <v>1166200</v>
      </c>
      <c r="G14" s="63">
        <v>390131.19999999995</v>
      </c>
      <c r="H14" s="63">
        <v>605083.82199999993</v>
      </c>
      <c r="I14" s="63">
        <v>614676.6142999999</v>
      </c>
      <c r="J14" s="63">
        <v>687879.5</v>
      </c>
      <c r="K14" s="63">
        <v>658582.08675000002</v>
      </c>
      <c r="L14" s="63">
        <v>770783.98802999989</v>
      </c>
      <c r="M14" s="63">
        <v>614676.6142999999</v>
      </c>
      <c r="N14" s="63">
        <v>500275.99999999994</v>
      </c>
      <c r="O14" s="63">
        <v>634600.10599999991</v>
      </c>
      <c r="P14" s="63">
        <v>658582.08675000002</v>
      </c>
      <c r="Q14" s="63">
        <v>878109.44899999991</v>
      </c>
      <c r="R14" s="63">
        <v>876733.69</v>
      </c>
      <c r="S14" s="63">
        <v>831040.41399999999</v>
      </c>
      <c r="T14" s="33">
        <f t="shared" si="5"/>
        <v>14</v>
      </c>
      <c r="U14" s="34">
        <f t="shared" si="0"/>
        <v>706240</v>
      </c>
      <c r="V14" s="36">
        <f t="shared" si="6"/>
        <v>183082.65799112592</v>
      </c>
      <c r="W14" s="36">
        <f t="shared" si="7"/>
        <v>390131.19999999995</v>
      </c>
      <c r="X14" s="36">
        <f t="shared" si="8"/>
        <v>683518.72377778415</v>
      </c>
      <c r="Y14" s="36">
        <f t="shared" si="1"/>
        <v>658582.08675000002</v>
      </c>
      <c r="Z14" s="37">
        <f t="shared" si="2"/>
        <v>25.923575270605731</v>
      </c>
      <c r="AA14" s="38">
        <f t="shared" si="3"/>
        <v>74.076424729394262</v>
      </c>
      <c r="AB14" s="68" t="str">
        <f t="shared" si="4"/>
        <v>ALTO</v>
      </c>
    </row>
    <row r="15" spans="1:28" ht="48" customHeight="1">
      <c r="A15" s="19"/>
      <c r="B15" s="61">
        <v>10</v>
      </c>
      <c r="C15" s="61" t="s">
        <v>49</v>
      </c>
      <c r="D15" s="61" t="s">
        <v>39</v>
      </c>
      <c r="E15" s="41" t="s">
        <v>40</v>
      </c>
      <c r="F15" s="62">
        <v>1059100</v>
      </c>
      <c r="G15" s="63">
        <v>609580</v>
      </c>
      <c r="H15" s="63">
        <v>697384.74399999995</v>
      </c>
      <c r="I15" s="63">
        <v>708440.84359999991</v>
      </c>
      <c r="J15" s="63">
        <v>750414</v>
      </c>
      <c r="K15" s="63">
        <v>759043.76099999994</v>
      </c>
      <c r="L15" s="63">
        <v>888361.35492999991</v>
      </c>
      <c r="M15" s="63">
        <v>708440.84359999991</v>
      </c>
      <c r="N15" s="63">
        <v>575317.39999999991</v>
      </c>
      <c r="O15" s="63">
        <v>731403.51199999999</v>
      </c>
      <c r="P15" s="63">
        <v>759043.76099999994</v>
      </c>
      <c r="Q15" s="63">
        <v>1012058.3479999999</v>
      </c>
      <c r="R15" s="63">
        <v>1006805.45</v>
      </c>
      <c r="S15" s="63">
        <v>957809.88995999994</v>
      </c>
      <c r="T15" s="33">
        <f t="shared" si="5"/>
        <v>14</v>
      </c>
      <c r="U15" s="34">
        <f t="shared" si="0"/>
        <v>801657</v>
      </c>
      <c r="V15" s="36">
        <f t="shared" si="6"/>
        <v>149308.03528003785</v>
      </c>
      <c r="W15" s="36">
        <f t="shared" si="7"/>
        <v>575317.39999999991</v>
      </c>
      <c r="X15" s="36">
        <f t="shared" si="8"/>
        <v>788077.69422177842</v>
      </c>
      <c r="Y15" s="36">
        <f t="shared" si="1"/>
        <v>754728.88049999997</v>
      </c>
      <c r="Z15" s="37">
        <f t="shared" si="2"/>
        <v>18.624927528860578</v>
      </c>
      <c r="AA15" s="38">
        <f t="shared" si="3"/>
        <v>81.375072471139418</v>
      </c>
      <c r="AB15" s="68" t="str">
        <f t="shared" si="4"/>
        <v>ALTO</v>
      </c>
    </row>
    <row r="16" spans="1:28" ht="48" customHeight="1">
      <c r="A16" s="19"/>
      <c r="B16" s="61">
        <v>11</v>
      </c>
      <c r="C16" s="61" t="s">
        <v>50</v>
      </c>
      <c r="D16" s="61" t="s">
        <v>39</v>
      </c>
      <c r="E16" s="41" t="s">
        <v>40</v>
      </c>
      <c r="F16" s="62">
        <v>1309000</v>
      </c>
      <c r="G16" s="63">
        <v>609580</v>
      </c>
      <c r="H16" s="63">
        <v>697384.74399999995</v>
      </c>
      <c r="I16" s="63">
        <v>708440.84359999991</v>
      </c>
      <c r="J16" s="63">
        <v>875483</v>
      </c>
      <c r="K16" s="63">
        <v>759043.76099999994</v>
      </c>
      <c r="L16" s="63">
        <v>888361.35492999991</v>
      </c>
      <c r="M16" s="63">
        <v>708440.84359999991</v>
      </c>
      <c r="N16" s="63">
        <v>625345</v>
      </c>
      <c r="O16" s="63">
        <v>731403.51199999999</v>
      </c>
      <c r="P16" s="63">
        <v>759043.76099999994</v>
      </c>
      <c r="Q16" s="63">
        <v>1012058.3479999999</v>
      </c>
      <c r="R16" s="63">
        <v>1006805.45</v>
      </c>
      <c r="S16" s="63">
        <v>957809.88995999994</v>
      </c>
      <c r="T16" s="33">
        <f t="shared" si="5"/>
        <v>14</v>
      </c>
      <c r="U16" s="34">
        <f t="shared" si="0"/>
        <v>832014</v>
      </c>
      <c r="V16" s="36">
        <f t="shared" si="6"/>
        <v>183808.76612126292</v>
      </c>
      <c r="W16" s="36">
        <f t="shared" si="7"/>
        <v>609580</v>
      </c>
      <c r="X16" s="36">
        <f t="shared" si="8"/>
        <v>813784.01079138427</v>
      </c>
      <c r="Y16" s="36">
        <f t="shared" si="1"/>
        <v>759043.76099999994</v>
      </c>
      <c r="Z16" s="37">
        <f t="shared" si="2"/>
        <v>22.092028033333925</v>
      </c>
      <c r="AA16" s="38">
        <f t="shared" si="3"/>
        <v>77.907971966666082</v>
      </c>
      <c r="AB16" s="68" t="str">
        <f t="shared" si="4"/>
        <v>ALTO</v>
      </c>
    </row>
    <row r="17" spans="1:28" ht="48" customHeight="1">
      <c r="A17" s="19"/>
      <c r="B17" s="61">
        <v>12</v>
      </c>
      <c r="C17" s="61" t="s">
        <v>51</v>
      </c>
      <c r="D17" s="61" t="s">
        <v>39</v>
      </c>
      <c r="E17" s="41" t="s">
        <v>40</v>
      </c>
      <c r="F17" s="62">
        <v>1071000</v>
      </c>
      <c r="G17" s="63">
        <v>365748</v>
      </c>
      <c r="H17" s="63">
        <v>564061.18999999994</v>
      </c>
      <c r="I17" s="63">
        <v>573003.62349999999</v>
      </c>
      <c r="J17" s="63">
        <v>562810.5</v>
      </c>
      <c r="K17" s="63">
        <v>613932.45374999999</v>
      </c>
      <c r="L17" s="63">
        <v>718527.65844999987</v>
      </c>
      <c r="M17" s="63">
        <v>573003.62349999999</v>
      </c>
      <c r="N17" s="63">
        <v>362700.1</v>
      </c>
      <c r="O17" s="63">
        <v>591576.37</v>
      </c>
      <c r="P17" s="63">
        <v>613932.45374999999</v>
      </c>
      <c r="Q17" s="63">
        <v>818576.60499999998</v>
      </c>
      <c r="R17" s="63">
        <v>812948.5</v>
      </c>
      <c r="S17" s="63">
        <v>774699.37291999988</v>
      </c>
      <c r="T17" s="33">
        <f t="shared" si="5"/>
        <v>14</v>
      </c>
      <c r="U17" s="34">
        <f t="shared" si="0"/>
        <v>644037</v>
      </c>
      <c r="V17" s="36">
        <f t="shared" si="6"/>
        <v>178917.24850604031</v>
      </c>
      <c r="W17" s="36">
        <f t="shared" si="7"/>
        <v>362700.1</v>
      </c>
      <c r="X17" s="36">
        <f t="shared" si="8"/>
        <v>619387.41856652568</v>
      </c>
      <c r="Y17" s="36">
        <f t="shared" si="1"/>
        <v>602754.41187499999</v>
      </c>
      <c r="Z17" s="37">
        <f t="shared" si="2"/>
        <v>27.78058535550602</v>
      </c>
      <c r="AA17" s="38">
        <f t="shared" si="3"/>
        <v>72.21941464449398</v>
      </c>
      <c r="AB17" s="68" t="str">
        <f t="shared" si="4"/>
        <v>ALTO</v>
      </c>
    </row>
    <row r="18" spans="1:28" ht="48" customHeight="1">
      <c r="A18" s="19"/>
      <c r="B18" s="61">
        <v>13</v>
      </c>
      <c r="C18" s="61" t="s">
        <v>52</v>
      </c>
      <c r="D18" s="61" t="s">
        <v>39</v>
      </c>
      <c r="E18" s="41" t="s">
        <v>40</v>
      </c>
      <c r="F18" s="62">
        <v>8330000</v>
      </c>
      <c r="G18" s="63">
        <v>2682152</v>
      </c>
      <c r="H18" s="63">
        <v>3733059.5119999996</v>
      </c>
      <c r="I18" s="63">
        <v>3792242.1627999996</v>
      </c>
      <c r="J18" s="63">
        <v>4002207.9999999995</v>
      </c>
      <c r="K18" s="63">
        <v>4063116.6029999997</v>
      </c>
      <c r="L18" s="63">
        <v>4755347.2535099993</v>
      </c>
      <c r="M18" s="63">
        <v>3792242.1627999996</v>
      </c>
      <c r="N18" s="63">
        <v>1125621</v>
      </c>
      <c r="O18" s="63">
        <v>3915159.9759999998</v>
      </c>
      <c r="P18" s="63">
        <v>4063116.6029999997</v>
      </c>
      <c r="Q18" s="63">
        <v>5417488.8039999995</v>
      </c>
      <c r="R18" s="63">
        <v>5377967</v>
      </c>
      <c r="S18" s="63">
        <v>5127100.5729199992</v>
      </c>
      <c r="T18" s="33">
        <f t="shared" si="5"/>
        <v>14</v>
      </c>
      <c r="U18" s="34">
        <f t="shared" si="0"/>
        <v>4298344</v>
      </c>
      <c r="V18" s="36">
        <f t="shared" si="6"/>
        <v>1545113.8039039662</v>
      </c>
      <c r="W18" s="36">
        <f t="shared" si="7"/>
        <v>1125621</v>
      </c>
      <c r="X18" s="36">
        <f t="shared" si="8"/>
        <v>3977547.7191167497</v>
      </c>
      <c r="Y18" s="36">
        <f t="shared" si="1"/>
        <v>4032662.3014999996</v>
      </c>
      <c r="Z18" s="37">
        <f t="shared" si="2"/>
        <v>35.946722828697894</v>
      </c>
      <c r="AA18" s="38">
        <f t="shared" si="3"/>
        <v>64.053277171302113</v>
      </c>
      <c r="AB18" s="68" t="str">
        <f t="shared" si="4"/>
        <v>BAJO</v>
      </c>
    </row>
    <row r="19" spans="1:28" ht="48" customHeight="1">
      <c r="A19" s="19"/>
      <c r="B19" s="61">
        <v>14</v>
      </c>
      <c r="C19" s="61" t="s">
        <v>53</v>
      </c>
      <c r="D19" s="61" t="s">
        <v>39</v>
      </c>
      <c r="E19" s="41" t="s">
        <v>40</v>
      </c>
      <c r="F19" s="62">
        <v>1630300</v>
      </c>
      <c r="G19" s="63">
        <v>3413648</v>
      </c>
      <c r="H19" s="63">
        <v>5097062.0259999996</v>
      </c>
      <c r="I19" s="63">
        <v>5177869.1068999991</v>
      </c>
      <c r="J19" s="63">
        <v>5628105</v>
      </c>
      <c r="K19" s="63">
        <v>5547716.9002499999</v>
      </c>
      <c r="L19" s="63">
        <v>6492878.3415299989</v>
      </c>
      <c r="M19" s="63">
        <v>5177869.1068999991</v>
      </c>
      <c r="N19" s="63">
        <v>2626449</v>
      </c>
      <c r="O19" s="63">
        <v>5345699.1979999999</v>
      </c>
      <c r="P19" s="63">
        <v>5547716.9002499999</v>
      </c>
      <c r="Q19" s="63">
        <v>7396955.8669999996</v>
      </c>
      <c r="R19" s="63">
        <v>7379071</v>
      </c>
      <c r="S19" s="63">
        <v>4876640</v>
      </c>
      <c r="T19" s="33">
        <f t="shared" si="5"/>
        <v>14</v>
      </c>
      <c r="U19" s="34">
        <f t="shared" si="0"/>
        <v>5095570</v>
      </c>
      <c r="V19" s="36">
        <f t="shared" si="6"/>
        <v>1563266.9835161993</v>
      </c>
      <c r="W19" s="36">
        <f t="shared" si="7"/>
        <v>1630300</v>
      </c>
      <c r="X19" s="36">
        <f t="shared" si="8"/>
        <v>4774260.2592077842</v>
      </c>
      <c r="Y19" s="36">
        <f t="shared" si="1"/>
        <v>5261784.152449999</v>
      </c>
      <c r="Z19" s="37">
        <f t="shared" si="2"/>
        <v>30.678942365941381</v>
      </c>
      <c r="AA19" s="38">
        <f t="shared" si="3"/>
        <v>69.321057634058619</v>
      </c>
      <c r="AB19" s="68" t="str">
        <f t="shared" si="4"/>
        <v>BAJO</v>
      </c>
    </row>
    <row r="20" spans="1:28" ht="48" customHeight="1">
      <c r="A20" s="19"/>
      <c r="B20" s="61">
        <v>15</v>
      </c>
      <c r="C20" s="61" t="s">
        <v>54</v>
      </c>
      <c r="D20" s="61" t="s">
        <v>39</v>
      </c>
      <c r="E20" s="41" t="s">
        <v>40</v>
      </c>
      <c r="F20" s="62">
        <v>4641000</v>
      </c>
      <c r="G20" s="63">
        <v>5120472</v>
      </c>
      <c r="H20" s="63">
        <v>6143139.142</v>
      </c>
      <c r="I20" s="63">
        <v>6240530.372299999</v>
      </c>
      <c r="J20" s="63">
        <v>7003864</v>
      </c>
      <c r="K20" s="63">
        <v>6686282.5417499999</v>
      </c>
      <c r="L20" s="63">
        <v>7825419.7485799994</v>
      </c>
      <c r="M20" s="63">
        <v>6240530.372299999</v>
      </c>
      <c r="N20" s="63">
        <v>3001656</v>
      </c>
      <c r="O20" s="63">
        <v>6442804.466</v>
      </c>
      <c r="P20" s="63">
        <v>6686282.5417499999</v>
      </c>
      <c r="Q20" s="63">
        <v>8915043.3889999986</v>
      </c>
      <c r="R20" s="63">
        <v>8879899</v>
      </c>
      <c r="S20" s="63">
        <v>8437178.4925999995</v>
      </c>
      <c r="T20" s="33">
        <f t="shared" si="5"/>
        <v>14</v>
      </c>
      <c r="U20" s="34">
        <f t="shared" si="0"/>
        <v>6590293</v>
      </c>
      <c r="V20" s="36">
        <f t="shared" si="6"/>
        <v>1582889.5997969189</v>
      </c>
      <c r="W20" s="36">
        <f t="shared" si="7"/>
        <v>3001656</v>
      </c>
      <c r="X20" s="36">
        <f t="shared" si="8"/>
        <v>6367048.6006505322</v>
      </c>
      <c r="Y20" s="36">
        <f t="shared" si="1"/>
        <v>6564543.5038750004</v>
      </c>
      <c r="Z20" s="37">
        <f t="shared" si="2"/>
        <v>24.018501147019091</v>
      </c>
      <c r="AA20" s="38">
        <f t="shared" si="3"/>
        <v>75.981498852980906</v>
      </c>
      <c r="AB20" s="68" t="str">
        <f t="shared" si="4"/>
        <v>ALTO</v>
      </c>
    </row>
    <row r="21" spans="1:28" ht="48" customHeight="1">
      <c r="A21" s="19"/>
      <c r="B21" s="61">
        <v>16</v>
      </c>
      <c r="C21" s="61" t="s">
        <v>55</v>
      </c>
      <c r="D21" s="61" t="s">
        <v>39</v>
      </c>
      <c r="E21" s="41" t="s">
        <v>40</v>
      </c>
      <c r="F21" s="62">
        <v>2023000</v>
      </c>
      <c r="G21" s="63">
        <v>3169816</v>
      </c>
      <c r="H21" s="63">
        <v>3589480.3</v>
      </c>
      <c r="I21" s="63">
        <v>3646386.6949999998</v>
      </c>
      <c r="J21" s="63">
        <v>4502484</v>
      </c>
      <c r="K21" s="63">
        <v>3906842.8874999997</v>
      </c>
      <c r="L21" s="63">
        <v>4572448.8492899993</v>
      </c>
      <c r="M21" s="63">
        <v>3646386.6949999998</v>
      </c>
      <c r="N21" s="63">
        <v>2376311</v>
      </c>
      <c r="O21" s="63">
        <v>3764576.9</v>
      </c>
      <c r="P21" s="63">
        <v>3906842.8874999997</v>
      </c>
      <c r="Q21" s="63">
        <v>5209123.8499999996</v>
      </c>
      <c r="R21" s="63">
        <v>5127829</v>
      </c>
      <c r="S21" s="63">
        <v>4929903.8812399991</v>
      </c>
      <c r="T21" s="33">
        <f t="shared" si="5"/>
        <v>14</v>
      </c>
      <c r="U21" s="34">
        <f t="shared" si="0"/>
        <v>3883674</v>
      </c>
      <c r="V21" s="36">
        <f t="shared" si="6"/>
        <v>914757.38047561946</v>
      </c>
      <c r="W21" s="36">
        <f t="shared" si="7"/>
        <v>2023000</v>
      </c>
      <c r="X21" s="36">
        <f t="shared" si="8"/>
        <v>3760968.6609390648</v>
      </c>
      <c r="Y21" s="36">
        <f t="shared" si="1"/>
        <v>3835709.8937499998</v>
      </c>
      <c r="Z21" s="37">
        <f t="shared" si="2"/>
        <v>23.55391777156423</v>
      </c>
      <c r="AA21" s="38">
        <f t="shared" si="3"/>
        <v>76.44608222843577</v>
      </c>
      <c r="AB21" s="68" t="str">
        <f t="shared" si="4"/>
        <v>ALTO</v>
      </c>
    </row>
    <row r="22" spans="1:28" ht="48" customHeight="1">
      <c r="A22" s="19"/>
      <c r="B22" s="61">
        <v>17</v>
      </c>
      <c r="C22" s="61" t="s">
        <v>56</v>
      </c>
      <c r="D22" s="61" t="s">
        <v>39</v>
      </c>
      <c r="E22" s="41" t="s">
        <v>40</v>
      </c>
      <c r="F22" s="62">
        <v>428400</v>
      </c>
      <c r="G22" s="63">
        <v>487663.99999999988</v>
      </c>
      <c r="H22" s="63">
        <v>769174.35</v>
      </c>
      <c r="I22" s="63">
        <v>781368.5774999999</v>
      </c>
      <c r="J22" s="63">
        <v>812948.5</v>
      </c>
      <c r="K22" s="63">
        <v>837180.61874999991</v>
      </c>
      <c r="L22" s="63">
        <v>979810.55703999987</v>
      </c>
      <c r="M22" s="63">
        <v>781368.5774999999</v>
      </c>
      <c r="N22" s="63">
        <v>675372.6</v>
      </c>
      <c r="O22" s="63">
        <v>806695.04999999993</v>
      </c>
      <c r="P22" s="63">
        <v>837180.61874999991</v>
      </c>
      <c r="Q22" s="63">
        <v>1116240.825</v>
      </c>
      <c r="R22" s="63">
        <v>988045.1</v>
      </c>
      <c r="S22" s="63">
        <v>1056408.2357999999</v>
      </c>
      <c r="T22" s="33">
        <f t="shared" si="5"/>
        <v>14</v>
      </c>
      <c r="U22" s="34">
        <f t="shared" si="0"/>
        <v>811276</v>
      </c>
      <c r="V22" s="36">
        <f t="shared" si="6"/>
        <v>186597.42741947758</v>
      </c>
      <c r="W22" s="36">
        <f t="shared" si="7"/>
        <v>428400</v>
      </c>
      <c r="X22" s="36">
        <f t="shared" si="8"/>
        <v>786679.49113945628</v>
      </c>
      <c r="Y22" s="36">
        <f t="shared" si="1"/>
        <v>809821.77499999991</v>
      </c>
      <c r="Z22" s="37">
        <f t="shared" si="2"/>
        <v>23.000486569241239</v>
      </c>
      <c r="AA22" s="38">
        <f t="shared" si="3"/>
        <v>76.999513430758753</v>
      </c>
      <c r="AB22" s="68" t="str">
        <f t="shared" si="4"/>
        <v>ALTO</v>
      </c>
    </row>
    <row r="23" spans="1:28" ht="48" customHeight="1">
      <c r="A23" s="19"/>
      <c r="B23" s="61">
        <v>18</v>
      </c>
      <c r="C23" s="61" t="s">
        <v>57</v>
      </c>
      <c r="D23" s="61" t="s">
        <v>39</v>
      </c>
      <c r="E23" s="41" t="s">
        <v>40</v>
      </c>
      <c r="F23" s="62">
        <v>833000</v>
      </c>
      <c r="G23" s="63">
        <v>9509448</v>
      </c>
      <c r="H23" s="63">
        <v>9742875.0999999996</v>
      </c>
      <c r="I23" s="63">
        <v>9897335.3149999995</v>
      </c>
      <c r="J23" s="63">
        <v>12757038</v>
      </c>
      <c r="K23" s="63">
        <v>10604287.837499999</v>
      </c>
      <c r="L23" s="63">
        <v>12410933.305609999</v>
      </c>
      <c r="M23" s="63">
        <v>9897335.3149999995</v>
      </c>
      <c r="N23" s="63">
        <v>4502484</v>
      </c>
      <c r="O23" s="63">
        <v>10218137.299999999</v>
      </c>
      <c r="P23" s="63">
        <v>10604287.837499999</v>
      </c>
      <c r="Q23" s="63">
        <v>14139050.449999999</v>
      </c>
      <c r="R23" s="63">
        <v>14132797</v>
      </c>
      <c r="S23" s="63">
        <v>13381168.548479998</v>
      </c>
      <c r="T23" s="33">
        <f t="shared" si="5"/>
        <v>14</v>
      </c>
      <c r="U23" s="34">
        <f t="shared" si="0"/>
        <v>10187870</v>
      </c>
      <c r="V23" s="36">
        <f t="shared" si="6"/>
        <v>3524669.1271268604</v>
      </c>
      <c r="W23" s="36">
        <f t="shared" si="7"/>
        <v>833000</v>
      </c>
      <c r="X23" s="36">
        <f t="shared" si="8"/>
        <v>8794574.4794124812</v>
      </c>
      <c r="Y23" s="36">
        <f t="shared" si="1"/>
        <v>10411212.568749998</v>
      </c>
      <c r="Z23" s="37">
        <f t="shared" si="2"/>
        <v>34.596722642975031</v>
      </c>
      <c r="AA23" s="38">
        <f t="shared" si="3"/>
        <v>65.403277357024962</v>
      </c>
      <c r="AB23" s="68" t="str">
        <f t="shared" si="4"/>
        <v>BAJO</v>
      </c>
    </row>
    <row r="24" spans="1:28" ht="48" customHeight="1">
      <c r="A24" s="19"/>
      <c r="B24" s="61">
        <v>19</v>
      </c>
      <c r="C24" s="61" t="s">
        <v>58</v>
      </c>
      <c r="D24" s="61" t="s">
        <v>39</v>
      </c>
      <c r="E24" s="41" t="s">
        <v>40</v>
      </c>
      <c r="F24" s="62">
        <v>1547000</v>
      </c>
      <c r="G24" s="63">
        <v>243831.99999999994</v>
      </c>
      <c r="H24" s="63">
        <v>343162.00999999995</v>
      </c>
      <c r="I24" s="63">
        <v>348601.86081539001</v>
      </c>
      <c r="J24" s="63">
        <v>312672.5</v>
      </c>
      <c r="K24" s="63">
        <v>373502.30952999997</v>
      </c>
      <c r="L24" s="63">
        <v>437134.91534999997</v>
      </c>
      <c r="M24" s="63">
        <v>348602.32231999998</v>
      </c>
      <c r="N24" s="63">
        <v>225124.19999999998</v>
      </c>
      <c r="O24" s="63">
        <v>359901.28699999995</v>
      </c>
      <c r="P24" s="63">
        <v>373419.76398999995</v>
      </c>
      <c r="Q24" s="63">
        <v>498002.65830769995</v>
      </c>
      <c r="R24" s="63">
        <v>487769.1</v>
      </c>
      <c r="S24" s="63">
        <v>471308.96859999996</v>
      </c>
      <c r="T24" s="33">
        <f t="shared" si="5"/>
        <v>14</v>
      </c>
      <c r="U24" s="34">
        <f t="shared" si="0"/>
        <v>455002</v>
      </c>
      <c r="V24" s="36">
        <f t="shared" si="6"/>
        <v>312952.96892037062</v>
      </c>
      <c r="W24" s="36">
        <f t="shared" si="7"/>
        <v>225124.19999999998</v>
      </c>
      <c r="X24" s="36">
        <f t="shared" si="8"/>
        <v>401017.93844313227</v>
      </c>
      <c r="Y24" s="36">
        <f t="shared" si="1"/>
        <v>366660.52549499995</v>
      </c>
      <c r="Z24" s="37">
        <f t="shared" si="2"/>
        <v>68.780569958015704</v>
      </c>
      <c r="AA24" s="38">
        <f t="shared" si="3"/>
        <v>31.219430041984296</v>
      </c>
      <c r="AB24" s="68" t="str">
        <f t="shared" si="4"/>
        <v>BAJO</v>
      </c>
    </row>
    <row r="25" spans="1:28" ht="48" customHeight="1">
      <c r="A25" s="19"/>
      <c r="B25" s="61">
        <v>20</v>
      </c>
      <c r="C25" s="61" t="s">
        <v>59</v>
      </c>
      <c r="D25" s="61" t="s">
        <v>39</v>
      </c>
      <c r="E25" s="41" t="s">
        <v>40</v>
      </c>
      <c r="F25" s="62">
        <v>2261000</v>
      </c>
      <c r="G25" s="63">
        <v>2925984</v>
      </c>
      <c r="H25" s="63">
        <v>4307376.3599999994</v>
      </c>
      <c r="I25" s="63">
        <v>4375664.034</v>
      </c>
      <c r="J25" s="63">
        <v>4877691</v>
      </c>
      <c r="K25" s="63">
        <v>4688211.4649999999</v>
      </c>
      <c r="L25" s="63">
        <v>5486938.3690099996</v>
      </c>
      <c r="M25" s="63">
        <v>4375664.034</v>
      </c>
      <c r="N25" s="63">
        <v>3126725</v>
      </c>
      <c r="O25" s="63">
        <v>4517492.2799999993</v>
      </c>
      <c r="P25" s="63">
        <v>4688211.4649999999</v>
      </c>
      <c r="Q25" s="63">
        <v>6250948.6199999992</v>
      </c>
      <c r="R25" s="63">
        <v>6240943.0999999996</v>
      </c>
      <c r="S25" s="63">
        <v>5915884.9013199992</v>
      </c>
      <c r="T25" s="33">
        <f t="shared" si="5"/>
        <v>14</v>
      </c>
      <c r="U25" s="34">
        <f t="shared" si="0"/>
        <v>4574195</v>
      </c>
      <c r="V25" s="36">
        <f t="shared" si="6"/>
        <v>1154394.3988727778</v>
      </c>
      <c r="W25" s="36">
        <f t="shared" si="7"/>
        <v>2261000</v>
      </c>
      <c r="X25" s="36">
        <f t="shared" si="8"/>
        <v>4408183.273687046</v>
      </c>
      <c r="Y25" s="36">
        <f t="shared" si="1"/>
        <v>4602851.8724999996</v>
      </c>
      <c r="Z25" s="37">
        <f t="shared" si="2"/>
        <v>25.237105083468848</v>
      </c>
      <c r="AA25" s="38">
        <f t="shared" si="3"/>
        <v>74.762894916531152</v>
      </c>
      <c r="AB25" s="68" t="str">
        <f t="shared" si="4"/>
        <v>ALTO</v>
      </c>
    </row>
    <row r="26" spans="1:28" ht="48" customHeight="1">
      <c r="A26" s="19"/>
      <c r="B26" s="61">
        <v>21</v>
      </c>
      <c r="C26" s="61" t="s">
        <v>60</v>
      </c>
      <c r="D26" s="61" t="s">
        <v>39</v>
      </c>
      <c r="E26" s="41" t="s">
        <v>40</v>
      </c>
      <c r="F26" s="62">
        <v>1309000</v>
      </c>
      <c r="G26" s="63">
        <v>219448.8</v>
      </c>
      <c r="H26" s="63">
        <v>246135.79199999999</v>
      </c>
      <c r="I26" s="63">
        <v>250037.94479999997</v>
      </c>
      <c r="J26" s="63">
        <v>275151.8</v>
      </c>
      <c r="K26" s="63">
        <v>267897.79800000001</v>
      </c>
      <c r="L26" s="63">
        <v>313539.22816999996</v>
      </c>
      <c r="M26" s="63">
        <v>250037.94479999997</v>
      </c>
      <c r="N26" s="63">
        <v>200110.4</v>
      </c>
      <c r="O26" s="63">
        <v>258142.416</v>
      </c>
      <c r="P26" s="63">
        <v>267897.79800000001</v>
      </c>
      <c r="Q26" s="63">
        <v>357197.06399999995</v>
      </c>
      <c r="R26" s="63">
        <v>350193.19999999995</v>
      </c>
      <c r="S26" s="63">
        <v>338051.12311999995</v>
      </c>
      <c r="T26" s="33">
        <f t="shared" si="5"/>
        <v>14</v>
      </c>
      <c r="U26" s="34">
        <f t="shared" si="0"/>
        <v>350203</v>
      </c>
      <c r="V26" s="36">
        <f t="shared" si="6"/>
        <v>269789.48678988416</v>
      </c>
      <c r="W26" s="36">
        <f t="shared" si="7"/>
        <v>200110.4</v>
      </c>
      <c r="X26" s="36">
        <f t="shared" si="8"/>
        <v>304819.02644933871</v>
      </c>
      <c r="Y26" s="36">
        <f t="shared" si="1"/>
        <v>267897.79800000001</v>
      </c>
      <c r="Z26" s="37">
        <f t="shared" si="2"/>
        <v>77.038028454891645</v>
      </c>
      <c r="AA26" s="38">
        <f t="shared" si="3"/>
        <v>22.961971545108355</v>
      </c>
      <c r="AB26" s="68" t="str">
        <f t="shared" si="4"/>
        <v>BAJO</v>
      </c>
    </row>
    <row r="27" spans="1:28" ht="48" customHeight="1">
      <c r="A27" s="19"/>
      <c r="B27" s="61">
        <v>22</v>
      </c>
      <c r="C27" s="61" t="s">
        <v>61</v>
      </c>
      <c r="D27" s="61" t="s">
        <v>39</v>
      </c>
      <c r="E27" s="41" t="s">
        <v>40</v>
      </c>
      <c r="F27" s="62">
        <v>1785000</v>
      </c>
      <c r="G27" s="63">
        <v>243831.99999999994</v>
      </c>
      <c r="H27" s="63">
        <v>369203.68799999997</v>
      </c>
      <c r="I27" s="63">
        <v>375056.91719999997</v>
      </c>
      <c r="J27" s="63">
        <v>437741.5</v>
      </c>
      <c r="K27" s="63">
        <v>401846.69699999999</v>
      </c>
      <c r="L27" s="63">
        <v>470309.46759999997</v>
      </c>
      <c r="M27" s="63">
        <v>375056.91719999997</v>
      </c>
      <c r="N27" s="63">
        <v>375207</v>
      </c>
      <c r="O27" s="63">
        <v>387213.62399999995</v>
      </c>
      <c r="P27" s="63">
        <v>401846.69699999999</v>
      </c>
      <c r="Q27" s="63">
        <v>535795.59600000002</v>
      </c>
      <c r="R27" s="63">
        <v>487769.1</v>
      </c>
      <c r="S27" s="63">
        <v>507075.46551999991</v>
      </c>
      <c r="T27" s="33">
        <f t="shared" si="5"/>
        <v>14</v>
      </c>
      <c r="U27" s="34">
        <f t="shared" si="0"/>
        <v>510925</v>
      </c>
      <c r="V27" s="36">
        <f t="shared" si="6"/>
        <v>360288.18010743387</v>
      </c>
      <c r="W27" s="36">
        <f t="shared" si="7"/>
        <v>243831.99999999994</v>
      </c>
      <c r="X27" s="36">
        <f t="shared" si="8"/>
        <v>451144.48543406668</v>
      </c>
      <c r="Y27" s="36">
        <f t="shared" si="1"/>
        <v>401846.69699999999</v>
      </c>
      <c r="Z27" s="37">
        <f t="shared" si="2"/>
        <v>70.516843001895353</v>
      </c>
      <c r="AA27" s="38">
        <f t="shared" si="3"/>
        <v>29.483156998104647</v>
      </c>
      <c r="AB27" s="68" t="str">
        <f t="shared" si="4"/>
        <v>BAJO</v>
      </c>
    </row>
    <row r="28" spans="1:28" ht="48" customHeight="1">
      <c r="A28" s="19"/>
      <c r="B28" s="61">
        <v>23</v>
      </c>
      <c r="C28" s="61" t="s">
        <v>62</v>
      </c>
      <c r="D28" s="61" t="s">
        <v>39</v>
      </c>
      <c r="E28" s="41" t="s">
        <v>40</v>
      </c>
      <c r="F28" s="62">
        <v>1547000</v>
      </c>
      <c r="G28" s="63">
        <v>487663.99999999988</v>
      </c>
      <c r="H28" s="63">
        <v>492271.58399999997</v>
      </c>
      <c r="I28" s="63">
        <v>500075.88959999994</v>
      </c>
      <c r="J28" s="63">
        <v>600331.19999999995</v>
      </c>
      <c r="K28" s="63">
        <v>535795.59600000002</v>
      </c>
      <c r="L28" s="63">
        <v>627078.45633999992</v>
      </c>
      <c r="M28" s="63">
        <v>500075.88959999994</v>
      </c>
      <c r="N28" s="63">
        <v>387713.89999999997</v>
      </c>
      <c r="O28" s="63">
        <v>516284.83199999999</v>
      </c>
      <c r="P28" s="63">
        <v>535795.59600000002</v>
      </c>
      <c r="Q28" s="63">
        <v>714394.12799999991</v>
      </c>
      <c r="R28" s="63">
        <v>712893.29999999993</v>
      </c>
      <c r="S28" s="63">
        <v>676101.02707999991</v>
      </c>
      <c r="T28" s="33">
        <f t="shared" si="5"/>
        <v>14</v>
      </c>
      <c r="U28" s="34">
        <f t="shared" si="0"/>
        <v>630963</v>
      </c>
      <c r="V28" s="36">
        <f t="shared" si="6"/>
        <v>269954.44204642379</v>
      </c>
      <c r="W28" s="36">
        <f t="shared" si="7"/>
        <v>387713.89999999997</v>
      </c>
      <c r="X28" s="36">
        <f t="shared" si="8"/>
        <v>594680.66196837486</v>
      </c>
      <c r="Y28" s="36">
        <f t="shared" si="1"/>
        <v>535795.59600000002</v>
      </c>
      <c r="Z28" s="37">
        <f t="shared" si="2"/>
        <v>42.784512252925097</v>
      </c>
      <c r="AA28" s="38">
        <f t="shared" si="3"/>
        <v>57.215487747074903</v>
      </c>
      <c r="AB28" s="68" t="str">
        <f t="shared" si="4"/>
        <v>BAJO</v>
      </c>
    </row>
    <row r="29" spans="1:28" ht="48" customHeight="1">
      <c r="A29" s="19"/>
      <c r="B29" s="61">
        <v>24</v>
      </c>
      <c r="C29" s="61" t="s">
        <v>63</v>
      </c>
      <c r="D29" s="61" t="s">
        <v>39</v>
      </c>
      <c r="E29" s="41" t="s">
        <v>40</v>
      </c>
      <c r="F29" s="62">
        <v>2023000</v>
      </c>
      <c r="G29" s="63">
        <v>182874</v>
      </c>
      <c r="H29" s="63">
        <v>266647.10800000001</v>
      </c>
      <c r="I29" s="63">
        <v>270874.44019999995</v>
      </c>
      <c r="J29" s="63">
        <v>300165.59999999998</v>
      </c>
      <c r="K29" s="63">
        <v>290222.61449999997</v>
      </c>
      <c r="L29" s="63">
        <v>339667.39295999997</v>
      </c>
      <c r="M29" s="63">
        <v>270874.44019999995</v>
      </c>
      <c r="N29" s="63">
        <v>312672.5</v>
      </c>
      <c r="O29" s="63">
        <v>279654.28399999999</v>
      </c>
      <c r="P29" s="63">
        <v>290222.61449999997</v>
      </c>
      <c r="Q29" s="63">
        <v>386963.48599999998</v>
      </c>
      <c r="R29" s="63">
        <v>376457.69</v>
      </c>
      <c r="S29" s="63">
        <v>366221.03407999995</v>
      </c>
      <c r="T29" s="33">
        <f t="shared" si="5"/>
        <v>14</v>
      </c>
      <c r="U29" s="34">
        <f t="shared" si="0"/>
        <v>425466</v>
      </c>
      <c r="V29" s="36">
        <f t="shared" si="6"/>
        <v>446014.66126079333</v>
      </c>
      <c r="W29" s="36">
        <f t="shared" si="7"/>
        <v>182874</v>
      </c>
      <c r="X29" s="36">
        <f t="shared" si="8"/>
        <v>341211.91660412331</v>
      </c>
      <c r="Y29" s="36">
        <f t="shared" si="1"/>
        <v>295194.10725</v>
      </c>
      <c r="Z29" s="37">
        <f t="shared" si="2"/>
        <v>104.82968351426278</v>
      </c>
      <c r="AA29" s="38">
        <f t="shared" si="3"/>
        <v>-4.8296835142627828</v>
      </c>
      <c r="AB29" s="68" t="str">
        <f t="shared" si="4"/>
        <v>BAJO</v>
      </c>
    </row>
    <row r="30" spans="1:28" ht="48" customHeight="1">
      <c r="A30" s="19"/>
      <c r="B30" s="61">
        <v>25</v>
      </c>
      <c r="C30" s="61" t="s">
        <v>64</v>
      </c>
      <c r="D30" s="61" t="s">
        <v>39</v>
      </c>
      <c r="E30" s="41" t="s">
        <v>40</v>
      </c>
      <c r="F30" s="62">
        <v>24990</v>
      </c>
      <c r="G30" s="63">
        <v>182874</v>
      </c>
      <c r="H30" s="63">
        <v>199985.33099999998</v>
      </c>
      <c r="I30" s="63">
        <v>203155.83014999999</v>
      </c>
      <c r="J30" s="63">
        <v>225124.19999999998</v>
      </c>
      <c r="K30" s="63">
        <v>217667.58622</v>
      </c>
      <c r="L30" s="63">
        <v>254750.54471999998</v>
      </c>
      <c r="M30" s="63">
        <v>203155.83014999999</v>
      </c>
      <c r="N30" s="63">
        <v>175096.59999999998</v>
      </c>
      <c r="O30" s="63">
        <v>209740.71299999999</v>
      </c>
      <c r="P30" s="63">
        <v>217592.54481999995</v>
      </c>
      <c r="Q30" s="63">
        <v>290222.61449999997</v>
      </c>
      <c r="R30" s="63">
        <v>287658.69999999995</v>
      </c>
      <c r="S30" s="63">
        <v>274665.77555999992</v>
      </c>
      <c r="T30" s="33">
        <f t="shared" si="5"/>
        <v>14</v>
      </c>
      <c r="U30" s="34">
        <f t="shared" si="0"/>
        <v>211906</v>
      </c>
      <c r="V30" s="36">
        <f t="shared" si="6"/>
        <v>62861.505000512028</v>
      </c>
      <c r="W30" s="36">
        <f t="shared" si="7"/>
        <v>24990</v>
      </c>
      <c r="X30" s="36">
        <f t="shared" si="8"/>
        <v>191045.76419276875</v>
      </c>
      <c r="Y30" s="36">
        <f t="shared" si="1"/>
        <v>213666.62890999997</v>
      </c>
      <c r="Z30" s="37">
        <f t="shared" si="2"/>
        <v>29.664806565416757</v>
      </c>
      <c r="AA30" s="38">
        <f t="shared" si="3"/>
        <v>70.335193434583246</v>
      </c>
      <c r="AB30" s="68" t="str">
        <f t="shared" si="4"/>
        <v>ALTO</v>
      </c>
    </row>
    <row r="31" spans="1:28" ht="48" customHeight="1">
      <c r="A31" s="19"/>
      <c r="B31" s="61">
        <v>26</v>
      </c>
      <c r="C31" s="61" t="s">
        <v>65</v>
      </c>
      <c r="D31" s="61" t="s">
        <v>39</v>
      </c>
      <c r="E31" s="41" t="s">
        <v>40</v>
      </c>
      <c r="F31" s="62">
        <v>29750</v>
      </c>
      <c r="G31" s="63">
        <v>288940.92</v>
      </c>
      <c r="H31" s="63">
        <v>512782.89999999997</v>
      </c>
      <c r="I31" s="63">
        <v>520912.38499999995</v>
      </c>
      <c r="J31" s="63">
        <v>612838.1</v>
      </c>
      <c r="K31" s="63">
        <v>558120.41249999998</v>
      </c>
      <c r="L31" s="63">
        <v>653206.62112999998</v>
      </c>
      <c r="M31" s="63">
        <v>520912.38499999995</v>
      </c>
      <c r="N31" s="63">
        <v>287658.69999999995</v>
      </c>
      <c r="O31" s="63">
        <v>537796.69999999995</v>
      </c>
      <c r="P31" s="63">
        <v>558120.41249999998</v>
      </c>
      <c r="Q31" s="63">
        <v>744160.54999999993</v>
      </c>
      <c r="R31" s="63">
        <v>737907.1</v>
      </c>
      <c r="S31" s="63">
        <v>704272.1571999999</v>
      </c>
      <c r="T31" s="33">
        <f t="shared" si="5"/>
        <v>14</v>
      </c>
      <c r="U31" s="34">
        <f t="shared" si="0"/>
        <v>519099</v>
      </c>
      <c r="V31" s="36">
        <f t="shared" si="6"/>
        <v>190681.46028097771</v>
      </c>
      <c r="W31" s="36">
        <f t="shared" si="7"/>
        <v>29750</v>
      </c>
      <c r="X31" s="36">
        <f t="shared" si="8"/>
        <v>435835.4385588048</v>
      </c>
      <c r="Y31" s="36">
        <f t="shared" si="1"/>
        <v>547958.55624999991</v>
      </c>
      <c r="Z31" s="37">
        <f t="shared" si="2"/>
        <v>36.733158854279765</v>
      </c>
      <c r="AA31" s="38">
        <f t="shared" si="3"/>
        <v>63.266841145720235</v>
      </c>
      <c r="AB31" s="68" t="str">
        <f t="shared" si="4"/>
        <v>BAJO</v>
      </c>
    </row>
    <row r="32" spans="1:28" ht="48" customHeight="1">
      <c r="A32" s="19"/>
      <c r="B32" s="61">
        <v>27</v>
      </c>
      <c r="C32" s="61" t="s">
        <v>66</v>
      </c>
      <c r="D32" s="61" t="s">
        <v>39</v>
      </c>
      <c r="E32" s="41" t="s">
        <v>40</v>
      </c>
      <c r="F32" s="62">
        <v>34510</v>
      </c>
      <c r="G32" s="63">
        <v>164586.59999999998</v>
      </c>
      <c r="H32" s="63">
        <v>184601.84399999998</v>
      </c>
      <c r="I32" s="63">
        <v>187528.45859999998</v>
      </c>
      <c r="J32" s="63">
        <v>212617.3</v>
      </c>
      <c r="K32" s="63">
        <v>200923.34849999999</v>
      </c>
      <c r="L32" s="63">
        <v>235154.73379999999</v>
      </c>
      <c r="M32" s="63">
        <v>187528.45859999998</v>
      </c>
      <c r="N32" s="63">
        <v>187603.5</v>
      </c>
      <c r="O32" s="63">
        <v>193606.81199999998</v>
      </c>
      <c r="P32" s="63">
        <v>200923.34849999999</v>
      </c>
      <c r="Q32" s="63">
        <v>267897.79800000001</v>
      </c>
      <c r="R32" s="63">
        <v>262644.89999999997</v>
      </c>
      <c r="S32" s="63">
        <v>253537.73275999996</v>
      </c>
      <c r="T32" s="33">
        <f t="shared" si="5"/>
        <v>14</v>
      </c>
      <c r="U32" s="34">
        <f t="shared" si="0"/>
        <v>198119</v>
      </c>
      <c r="V32" s="36">
        <f t="shared" si="6"/>
        <v>54858.11460743293</v>
      </c>
      <c r="W32" s="36">
        <f t="shared" si="7"/>
        <v>34510</v>
      </c>
      <c r="X32" s="36">
        <f t="shared" si="8"/>
        <v>183269.57637061342</v>
      </c>
      <c r="Y32" s="36">
        <f t="shared" si="1"/>
        <v>197265.08025</v>
      </c>
      <c r="Z32" s="37">
        <f t="shared" si="2"/>
        <v>27.68947683333397</v>
      </c>
      <c r="AA32" s="38">
        <f t="shared" si="3"/>
        <v>72.31052316666603</v>
      </c>
      <c r="AB32" s="68" t="str">
        <f t="shared" si="4"/>
        <v>ALTO</v>
      </c>
    </row>
    <row r="33" spans="1:28" ht="48" customHeight="1">
      <c r="A33" s="19"/>
      <c r="B33" s="61">
        <v>28</v>
      </c>
      <c r="C33" s="61" t="s">
        <v>67</v>
      </c>
      <c r="D33" s="61" t="s">
        <v>39</v>
      </c>
      <c r="E33" s="41" t="s">
        <v>40</v>
      </c>
      <c r="F33" s="62">
        <v>29274</v>
      </c>
      <c r="G33" s="63">
        <v>97532.799999999988</v>
      </c>
      <c r="H33" s="63">
        <v>82045.263999999996</v>
      </c>
      <c r="I33" s="63">
        <v>83345.981599999985</v>
      </c>
      <c r="J33" s="63">
        <v>100055.2</v>
      </c>
      <c r="K33" s="63">
        <v>89299.265999999989</v>
      </c>
      <c r="L33" s="63">
        <v>104512.65915999998</v>
      </c>
      <c r="M33" s="63">
        <v>83345.981599999985</v>
      </c>
      <c r="N33" s="63">
        <v>75041.399999999994</v>
      </c>
      <c r="O33" s="63">
        <v>86047.471999999994</v>
      </c>
      <c r="P33" s="63">
        <v>89299.265999999989</v>
      </c>
      <c r="Q33" s="63">
        <v>119065.68799999999</v>
      </c>
      <c r="R33" s="63">
        <v>114438.13499999999</v>
      </c>
      <c r="S33" s="63">
        <v>112683.30131999998</v>
      </c>
      <c r="T33" s="33">
        <f t="shared" si="5"/>
        <v>14</v>
      </c>
      <c r="U33" s="34">
        <f t="shared" si="0"/>
        <v>90428</v>
      </c>
      <c r="V33" s="36">
        <f t="shared" si="6"/>
        <v>21384.770101203503</v>
      </c>
      <c r="W33" s="36">
        <f t="shared" si="7"/>
        <v>29274</v>
      </c>
      <c r="X33" s="36">
        <f t="shared" si="8"/>
        <v>86650.798279580587</v>
      </c>
      <c r="Y33" s="36">
        <f t="shared" si="1"/>
        <v>89299.265999999989</v>
      </c>
      <c r="Z33" s="37">
        <f t="shared" si="2"/>
        <v>23.648394414565736</v>
      </c>
      <c r="AA33" s="38">
        <f t="shared" si="3"/>
        <v>76.351605585434271</v>
      </c>
      <c r="AB33" s="68" t="str">
        <f t="shared" si="4"/>
        <v>ALTO</v>
      </c>
    </row>
    <row r="34" spans="1:28" ht="48" customHeight="1">
      <c r="A34" s="19"/>
      <c r="B34" s="61">
        <v>29</v>
      </c>
      <c r="C34" s="61" t="s">
        <v>68</v>
      </c>
      <c r="D34" s="61" t="s">
        <v>39</v>
      </c>
      <c r="E34" s="41" t="s">
        <v>40</v>
      </c>
      <c r="F34" s="62">
        <v>34510</v>
      </c>
      <c r="G34" s="63">
        <v>243831.99999999994</v>
      </c>
      <c r="H34" s="63">
        <v>358948.02999999997</v>
      </c>
      <c r="I34" s="63">
        <v>364638.66949999996</v>
      </c>
      <c r="J34" s="63">
        <v>437741.5</v>
      </c>
      <c r="K34" s="63">
        <v>390684.28874999995</v>
      </c>
      <c r="L34" s="63">
        <v>457244.75985999993</v>
      </c>
      <c r="M34" s="63">
        <v>364638.66949999996</v>
      </c>
      <c r="N34" s="63">
        <v>250137.99999999997</v>
      </c>
      <c r="O34" s="63">
        <v>376457.69</v>
      </c>
      <c r="P34" s="63">
        <v>390684.28874999995</v>
      </c>
      <c r="Q34" s="63">
        <v>520912.38499999995</v>
      </c>
      <c r="R34" s="63">
        <v>519786.76399999997</v>
      </c>
      <c r="S34" s="63">
        <v>492990.51003999996</v>
      </c>
      <c r="T34" s="33">
        <f t="shared" si="5"/>
        <v>14</v>
      </c>
      <c r="U34" s="34">
        <f t="shared" si="0"/>
        <v>371658</v>
      </c>
      <c r="V34" s="36">
        <f t="shared" si="6"/>
        <v>124331.12323340023</v>
      </c>
      <c r="W34" s="36">
        <f t="shared" si="7"/>
        <v>34510</v>
      </c>
      <c r="X34" s="36">
        <f t="shared" si="8"/>
        <v>326165.66263519711</v>
      </c>
      <c r="Y34" s="36">
        <f t="shared" si="1"/>
        <v>383570.989375</v>
      </c>
      <c r="Z34" s="37">
        <f t="shared" si="2"/>
        <v>33.453100224776605</v>
      </c>
      <c r="AA34" s="38">
        <f t="shared" si="3"/>
        <v>66.546899775223395</v>
      </c>
      <c r="AB34" s="68" t="str">
        <f t="shared" si="4"/>
        <v>BAJO</v>
      </c>
    </row>
    <row r="35" spans="1:28" ht="48" customHeight="1">
      <c r="A35" s="19"/>
      <c r="B35" s="61">
        <v>30</v>
      </c>
      <c r="C35" s="61" t="s">
        <v>69</v>
      </c>
      <c r="D35" s="61" t="s">
        <v>39</v>
      </c>
      <c r="E35" s="41" t="s">
        <v>40</v>
      </c>
      <c r="F35" s="62">
        <v>32844</v>
      </c>
      <c r="G35" s="63">
        <v>243831.99999999994</v>
      </c>
      <c r="H35" s="63">
        <v>358948.02999999997</v>
      </c>
      <c r="I35" s="63">
        <v>364638.66949999996</v>
      </c>
      <c r="J35" s="63">
        <v>437741.5</v>
      </c>
      <c r="K35" s="63">
        <v>390684.28874999995</v>
      </c>
      <c r="L35" s="63">
        <v>457244.75985999993</v>
      </c>
      <c r="M35" s="63">
        <v>364638.66949999996</v>
      </c>
      <c r="N35" s="63">
        <v>350193.19999999995</v>
      </c>
      <c r="O35" s="63">
        <v>376457.69</v>
      </c>
      <c r="P35" s="63">
        <v>390684.28874999995</v>
      </c>
      <c r="Q35" s="63">
        <v>520912.38499999995</v>
      </c>
      <c r="R35" s="63">
        <v>519036.35</v>
      </c>
      <c r="S35" s="63">
        <v>492990.51003999996</v>
      </c>
      <c r="T35" s="33">
        <f t="shared" si="5"/>
        <v>14</v>
      </c>
      <c r="U35" s="34">
        <f t="shared" si="0"/>
        <v>378632</v>
      </c>
      <c r="V35" s="36">
        <f t="shared" si="6"/>
        <v>120217.75831193855</v>
      </c>
      <c r="W35" s="36">
        <f t="shared" si="7"/>
        <v>32844</v>
      </c>
      <c r="X35" s="36">
        <f t="shared" si="8"/>
        <v>332886.52482867258</v>
      </c>
      <c r="Y35" s="36">
        <f t="shared" si="1"/>
        <v>383570.989375</v>
      </c>
      <c r="Z35" s="37">
        <f t="shared" si="2"/>
        <v>31.750554182408923</v>
      </c>
      <c r="AA35" s="38">
        <f t="shared" si="3"/>
        <v>68.249445817591081</v>
      </c>
      <c r="AB35" s="68" t="str">
        <f t="shared" si="4"/>
        <v>BAJO</v>
      </c>
    </row>
    <row r="36" spans="1:28" ht="48" customHeight="1">
      <c r="A36" s="19"/>
      <c r="B36" s="61">
        <v>31</v>
      </c>
      <c r="C36" s="61" t="s">
        <v>70</v>
      </c>
      <c r="D36" s="61" t="s">
        <v>39</v>
      </c>
      <c r="E36" s="41" t="s">
        <v>40</v>
      </c>
      <c r="F36" s="62">
        <v>34510</v>
      </c>
      <c r="G36" s="63">
        <v>121915.99999999997</v>
      </c>
      <c r="H36" s="63">
        <v>256391.44999999998</v>
      </c>
      <c r="I36" s="63">
        <v>260456.19249999998</v>
      </c>
      <c r="J36" s="63">
        <v>275151.8</v>
      </c>
      <c r="K36" s="63">
        <v>279060.20624999999</v>
      </c>
      <c r="L36" s="63">
        <v>326603.93590999994</v>
      </c>
      <c r="M36" s="63">
        <v>260456.19249999998</v>
      </c>
      <c r="N36" s="63">
        <v>162589.69999999998</v>
      </c>
      <c r="O36" s="63">
        <v>268898.34999999998</v>
      </c>
      <c r="P36" s="63">
        <v>279060.20624999999</v>
      </c>
      <c r="Q36" s="63">
        <v>372080.27499999997</v>
      </c>
      <c r="R36" s="63">
        <v>362700.1</v>
      </c>
      <c r="S36" s="63">
        <v>352136.07859999995</v>
      </c>
      <c r="T36" s="33">
        <f t="shared" si="5"/>
        <v>14</v>
      </c>
      <c r="U36" s="34">
        <f t="shared" si="0"/>
        <v>258001</v>
      </c>
      <c r="V36" s="36">
        <f t="shared" si="6"/>
        <v>91194.046618692955</v>
      </c>
      <c r="W36" s="36">
        <f t="shared" si="7"/>
        <v>34510</v>
      </c>
      <c r="X36" s="36">
        <f t="shared" si="8"/>
        <v>228595.37628351228</v>
      </c>
      <c r="Y36" s="36">
        <f t="shared" si="1"/>
        <v>272025.07499999995</v>
      </c>
      <c r="Z36" s="37">
        <f t="shared" si="2"/>
        <v>35.346392695645733</v>
      </c>
      <c r="AA36" s="38">
        <f t="shared" si="3"/>
        <v>64.653607304354267</v>
      </c>
      <c r="AB36" s="68" t="str">
        <f t="shared" si="4"/>
        <v>BAJO</v>
      </c>
    </row>
    <row r="37" spans="1:28" ht="48" customHeight="1">
      <c r="A37" s="19"/>
      <c r="B37" s="61">
        <v>32</v>
      </c>
      <c r="C37" s="61" t="s">
        <v>71</v>
      </c>
      <c r="D37" s="61" t="s">
        <v>39</v>
      </c>
      <c r="E37" s="41" t="s">
        <v>40</v>
      </c>
      <c r="F37" s="62">
        <v>8330</v>
      </c>
      <c r="G37" s="63">
        <v>36574.799999999996</v>
      </c>
      <c r="H37" s="63">
        <v>35894.803</v>
      </c>
      <c r="I37" s="63">
        <v>36463.866949999996</v>
      </c>
      <c r="J37" s="63">
        <v>37520.699999999997</v>
      </c>
      <c r="K37" s="63">
        <v>39069.054219999998</v>
      </c>
      <c r="L37" s="63">
        <v>45723.975709999999</v>
      </c>
      <c r="M37" s="63">
        <v>36463.866949999996</v>
      </c>
      <c r="N37" s="63">
        <v>25013.8</v>
      </c>
      <c r="O37" s="63">
        <v>37645.769</v>
      </c>
      <c r="P37" s="63">
        <v>38994.012819999996</v>
      </c>
      <c r="Q37" s="63">
        <v>52091.238499999999</v>
      </c>
      <c r="R37" s="63">
        <v>48776.909999999996</v>
      </c>
      <c r="S37" s="63">
        <v>49299.172919999997</v>
      </c>
      <c r="T37" s="33">
        <f t="shared" si="5"/>
        <v>14</v>
      </c>
      <c r="U37" s="34">
        <f t="shared" si="0"/>
        <v>37704</v>
      </c>
      <c r="V37" s="36">
        <f t="shared" si="6"/>
        <v>10567.577451399928</v>
      </c>
      <c r="W37" s="36">
        <f t="shared" si="7"/>
        <v>8330</v>
      </c>
      <c r="X37" s="36">
        <f t="shared" si="8"/>
        <v>35199.692504459112</v>
      </c>
      <c r="Y37" s="36">
        <f t="shared" si="1"/>
        <v>37583.234499999999</v>
      </c>
      <c r="Z37" s="37">
        <f t="shared" si="2"/>
        <v>28.027735655102713</v>
      </c>
      <c r="AA37" s="38">
        <f t="shared" si="3"/>
        <v>71.972264344897283</v>
      </c>
      <c r="AB37" s="68" t="str">
        <f t="shared" si="4"/>
        <v>ALTO</v>
      </c>
    </row>
    <row r="38" spans="1:28" ht="48" customHeight="1">
      <c r="A38" s="19"/>
      <c r="B38" s="61">
        <v>33</v>
      </c>
      <c r="C38" s="61" t="s">
        <v>72</v>
      </c>
      <c r="D38" s="61" t="s">
        <v>39</v>
      </c>
      <c r="E38" s="41" t="s">
        <v>40</v>
      </c>
      <c r="F38" s="62">
        <v>4403000</v>
      </c>
      <c r="G38" s="63">
        <v>18287400</v>
      </c>
      <c r="H38" s="63">
        <v>28562007.529999997</v>
      </c>
      <c r="I38" s="63">
        <v>29014819.844499998</v>
      </c>
      <c r="J38" s="63">
        <v>31892594.999999996</v>
      </c>
      <c r="K38" s="63">
        <v>31087306.976249997</v>
      </c>
      <c r="L38" s="63">
        <v>36383630.183739997</v>
      </c>
      <c r="M38" s="63">
        <v>29014819.844499998</v>
      </c>
      <c r="N38" s="63">
        <v>12131693</v>
      </c>
      <c r="O38" s="63">
        <v>29955276.189999998</v>
      </c>
      <c r="P38" s="63">
        <v>31087306.976249997</v>
      </c>
      <c r="Q38" s="63">
        <v>41449742.634999998</v>
      </c>
      <c r="R38" s="63">
        <v>41429106.25</v>
      </c>
      <c r="S38" s="63">
        <v>6095800</v>
      </c>
      <c r="T38" s="33">
        <f t="shared" si="5"/>
        <v>14</v>
      </c>
      <c r="U38" s="34">
        <f t="shared" si="0"/>
        <v>26485322</v>
      </c>
      <c r="V38" s="36">
        <f t="shared" si="6"/>
        <v>11409789.896468015</v>
      </c>
      <c r="W38" s="36">
        <f t="shared" si="7"/>
        <v>4403000</v>
      </c>
      <c r="X38" s="36">
        <f t="shared" si="8"/>
        <v>22449687.049365897</v>
      </c>
      <c r="Y38" s="36">
        <f t="shared" si="1"/>
        <v>29485048.017249998</v>
      </c>
      <c r="Z38" s="37">
        <f t="shared" si="2"/>
        <v>43.079672191518057</v>
      </c>
      <c r="AA38" s="38">
        <f t="shared" si="3"/>
        <v>56.920327808481943</v>
      </c>
      <c r="AB38" s="68" t="str">
        <f t="shared" si="4"/>
        <v>BAJO</v>
      </c>
    </row>
    <row r="39" spans="1:28" ht="48" customHeight="1">
      <c r="A39" s="19"/>
      <c r="B39" s="61">
        <v>34</v>
      </c>
      <c r="C39" s="61" t="s">
        <v>73</v>
      </c>
      <c r="D39" s="61" t="s">
        <v>39</v>
      </c>
      <c r="E39" s="41" t="s">
        <v>40</v>
      </c>
      <c r="F39" s="62">
        <v>5117000</v>
      </c>
      <c r="G39" s="63">
        <v>1950655.9999999995</v>
      </c>
      <c r="H39" s="63">
        <v>1792694.9039999999</v>
      </c>
      <c r="I39" s="63">
        <v>1821115.9489086196</v>
      </c>
      <c r="J39" s="63">
        <v>2126173</v>
      </c>
      <c r="K39" s="63">
        <v>1951195.2155499996</v>
      </c>
      <c r="L39" s="63">
        <v>2283619.8627199996</v>
      </c>
      <c r="M39" s="63">
        <v>1821115.9514099997</v>
      </c>
      <c r="N39" s="63">
        <v>1375759</v>
      </c>
      <c r="O39" s="63">
        <v>1880143.3589999999</v>
      </c>
      <c r="P39" s="63">
        <v>1951188.9620999997</v>
      </c>
      <c r="Q39" s="63">
        <v>2601594.2127265995</v>
      </c>
      <c r="R39" s="63">
        <v>2601435.1999999997</v>
      </c>
      <c r="S39" s="63">
        <v>2462143.6055600001</v>
      </c>
      <c r="T39" s="33">
        <f t="shared" si="5"/>
        <v>14</v>
      </c>
      <c r="U39" s="34">
        <f t="shared" si="0"/>
        <v>2266845</v>
      </c>
      <c r="V39" s="36">
        <f t="shared" si="6"/>
        <v>856512.49772188079</v>
      </c>
      <c r="W39" s="36">
        <f t="shared" si="7"/>
        <v>1375759</v>
      </c>
      <c r="X39" s="36">
        <f t="shared" si="8"/>
        <v>2157282.9043530161</v>
      </c>
      <c r="Y39" s="36">
        <f t="shared" si="1"/>
        <v>1951192.0888249995</v>
      </c>
      <c r="Z39" s="37">
        <f t="shared" si="2"/>
        <v>37.784343337188062</v>
      </c>
      <c r="AA39" s="38">
        <f t="shared" si="3"/>
        <v>62.215656662811938</v>
      </c>
      <c r="AB39" s="68" t="str">
        <f t="shared" si="4"/>
        <v>BAJO</v>
      </c>
    </row>
    <row r="40" spans="1:28" ht="48" customHeight="1">
      <c r="A40" s="19"/>
      <c r="B40" s="61">
        <v>35</v>
      </c>
      <c r="C40" s="61" t="s">
        <v>74</v>
      </c>
      <c r="D40" s="61" t="s">
        <v>39</v>
      </c>
      <c r="E40" s="41" t="s">
        <v>40</v>
      </c>
      <c r="F40" s="62">
        <v>4641000</v>
      </c>
      <c r="G40" s="63">
        <v>2316404</v>
      </c>
      <c r="H40" s="63">
        <v>2461357.92</v>
      </c>
      <c r="I40" s="63">
        <v>2500379.4479999999</v>
      </c>
      <c r="J40" s="63">
        <v>3126725</v>
      </c>
      <c r="K40" s="63">
        <v>2678977.98</v>
      </c>
      <c r="L40" s="63">
        <v>3135393.5323899994</v>
      </c>
      <c r="M40" s="63">
        <v>2500379.4479999999</v>
      </c>
      <c r="N40" s="63">
        <v>1500828</v>
      </c>
      <c r="O40" s="63">
        <v>2581424.1599999997</v>
      </c>
      <c r="P40" s="63">
        <v>2678977.98</v>
      </c>
      <c r="Q40" s="63">
        <v>3571970.6399999997</v>
      </c>
      <c r="R40" s="63">
        <v>3564466.5</v>
      </c>
      <c r="S40" s="63">
        <v>3380506.3545599994</v>
      </c>
      <c r="T40" s="33">
        <f t="shared" si="5"/>
        <v>14</v>
      </c>
      <c r="U40" s="34">
        <f t="shared" si="0"/>
        <v>2902771</v>
      </c>
      <c r="V40" s="36">
        <f t="shared" si="6"/>
        <v>720664.03612914367</v>
      </c>
      <c r="W40" s="36">
        <f t="shared" si="7"/>
        <v>1500828</v>
      </c>
      <c r="X40" s="36">
        <f t="shared" si="8"/>
        <v>2812829.1639657174</v>
      </c>
      <c r="Y40" s="36">
        <f t="shared" si="1"/>
        <v>2678977.98</v>
      </c>
      <c r="Z40" s="37">
        <f t="shared" si="2"/>
        <v>24.826761605691377</v>
      </c>
      <c r="AA40" s="38">
        <f t="shared" si="3"/>
        <v>75.173238394308626</v>
      </c>
      <c r="AB40" s="68" t="str">
        <f t="shared" si="4"/>
        <v>ALTO</v>
      </c>
    </row>
    <row r="41" spans="1:28" ht="48" customHeight="1">
      <c r="A41" s="19"/>
      <c r="B41" s="61">
        <v>36</v>
      </c>
      <c r="C41" s="61" t="s">
        <v>75</v>
      </c>
      <c r="D41" s="61" t="s">
        <v>39</v>
      </c>
      <c r="E41" s="41" t="s">
        <v>40</v>
      </c>
      <c r="F41" s="62">
        <v>4879000</v>
      </c>
      <c r="G41" s="63">
        <v>2438320</v>
      </c>
      <c r="H41" s="63">
        <v>2461357.92</v>
      </c>
      <c r="I41" s="63">
        <v>2500379.4479999999</v>
      </c>
      <c r="J41" s="63">
        <v>3126725</v>
      </c>
      <c r="K41" s="63">
        <v>2678977.98</v>
      </c>
      <c r="L41" s="63">
        <v>3135393.5323899994</v>
      </c>
      <c r="M41" s="63">
        <v>2500379.4479999999</v>
      </c>
      <c r="N41" s="63">
        <v>1625897</v>
      </c>
      <c r="O41" s="63">
        <v>2581424.1599999997</v>
      </c>
      <c r="P41" s="63">
        <v>2678977.98</v>
      </c>
      <c r="Q41" s="63">
        <v>3571970.6399999997</v>
      </c>
      <c r="R41" s="63">
        <v>3564466.5</v>
      </c>
      <c r="S41" s="63">
        <v>3380506.3545599994</v>
      </c>
      <c r="T41" s="33">
        <f t="shared" si="5"/>
        <v>14</v>
      </c>
      <c r="U41" s="34">
        <f t="shared" si="0"/>
        <v>2937413</v>
      </c>
      <c r="V41" s="36">
        <f t="shared" si="6"/>
        <v>740419.04732056509</v>
      </c>
      <c r="W41" s="36">
        <f t="shared" si="7"/>
        <v>1625897</v>
      </c>
      <c r="X41" s="36">
        <f t="shared" si="8"/>
        <v>2849501.6309650405</v>
      </c>
      <c r="Y41" s="36">
        <f t="shared" si="1"/>
        <v>2678977.98</v>
      </c>
      <c r="Z41" s="37">
        <f t="shared" si="2"/>
        <v>25.206501343888828</v>
      </c>
      <c r="AA41" s="38">
        <f t="shared" si="3"/>
        <v>74.793498656111169</v>
      </c>
      <c r="AB41" s="68" t="str">
        <f t="shared" si="4"/>
        <v>ALTO</v>
      </c>
    </row>
    <row r="42" spans="1:28" ht="48" customHeight="1">
      <c r="A42" s="19"/>
      <c r="B42" s="61">
        <v>37</v>
      </c>
      <c r="C42" s="61" t="s">
        <v>76</v>
      </c>
      <c r="D42" s="61" t="s">
        <v>39</v>
      </c>
      <c r="E42" s="41" t="s">
        <v>40</v>
      </c>
      <c r="F42" s="62">
        <v>4165000</v>
      </c>
      <c r="G42" s="63">
        <v>243831.99999999994</v>
      </c>
      <c r="H42" s="63">
        <v>461504.61</v>
      </c>
      <c r="I42" s="63">
        <v>468821.14649999997</v>
      </c>
      <c r="J42" s="63">
        <v>562810.5</v>
      </c>
      <c r="K42" s="63">
        <v>502308.37124999997</v>
      </c>
      <c r="L42" s="63">
        <v>587886.8345</v>
      </c>
      <c r="M42" s="63">
        <v>468821.14649999997</v>
      </c>
      <c r="N42" s="63">
        <v>300165.59999999998</v>
      </c>
      <c r="O42" s="63">
        <v>484017.02999999997</v>
      </c>
      <c r="P42" s="63">
        <v>502308.37124999997</v>
      </c>
      <c r="Q42" s="63">
        <v>669744.495</v>
      </c>
      <c r="R42" s="63">
        <v>662865.69999999995</v>
      </c>
      <c r="S42" s="63">
        <v>633844.94147999992</v>
      </c>
      <c r="T42" s="33">
        <f t="shared" si="5"/>
        <v>14</v>
      </c>
      <c r="U42" s="34">
        <f t="shared" si="0"/>
        <v>765281</v>
      </c>
      <c r="V42" s="36">
        <f t="shared" si="6"/>
        <v>950231.58209318796</v>
      </c>
      <c r="W42" s="36">
        <f t="shared" si="7"/>
        <v>243831.99999999994</v>
      </c>
      <c r="X42" s="36">
        <f t="shared" si="8"/>
        <v>566614.92909266311</v>
      </c>
      <c r="Y42" s="36">
        <f t="shared" si="1"/>
        <v>502308.37124999997</v>
      </c>
      <c r="Z42" s="37">
        <f t="shared" si="2"/>
        <v>124.1676694042042</v>
      </c>
      <c r="AA42" s="38">
        <f t="shared" si="3"/>
        <v>-24.167669404204204</v>
      </c>
      <c r="AB42" s="68" t="str">
        <f t="shared" si="4"/>
        <v>BAJO</v>
      </c>
    </row>
    <row r="43" spans="1:28" ht="48" customHeight="1">
      <c r="A43" s="19"/>
      <c r="B43" s="61">
        <v>38</v>
      </c>
      <c r="C43" s="61" t="s">
        <v>77</v>
      </c>
      <c r="D43" s="61" t="s">
        <v>39</v>
      </c>
      <c r="E43" s="41" t="s">
        <v>40</v>
      </c>
      <c r="F43" s="62">
        <v>1547000</v>
      </c>
      <c r="G43" s="63">
        <v>182874</v>
      </c>
      <c r="H43" s="63">
        <v>256391.44999999998</v>
      </c>
      <c r="I43" s="63">
        <v>260456.19249999998</v>
      </c>
      <c r="J43" s="63">
        <v>262644.89999999997</v>
      </c>
      <c r="K43" s="63">
        <v>279060.20624999999</v>
      </c>
      <c r="L43" s="63">
        <v>326603.93590999994</v>
      </c>
      <c r="M43" s="63">
        <v>260456.19249999998</v>
      </c>
      <c r="N43" s="63">
        <v>150082.79999999999</v>
      </c>
      <c r="O43" s="63">
        <v>268898.34999999998</v>
      </c>
      <c r="P43" s="63">
        <v>279060.20624999999</v>
      </c>
      <c r="Q43" s="63">
        <v>372080.27499999997</v>
      </c>
      <c r="R43" s="63">
        <v>368953.55</v>
      </c>
      <c r="S43" s="63">
        <v>352136.07859999995</v>
      </c>
      <c r="T43" s="33">
        <f t="shared" si="5"/>
        <v>14</v>
      </c>
      <c r="U43" s="34">
        <f t="shared" si="0"/>
        <v>369050</v>
      </c>
      <c r="V43" s="36">
        <f t="shared" si="6"/>
        <v>332318.39125404728</v>
      </c>
      <c r="W43" s="36">
        <f t="shared" si="7"/>
        <v>150082.79999999999</v>
      </c>
      <c r="X43" s="36">
        <f t="shared" si="8"/>
        <v>306349.44270972797</v>
      </c>
      <c r="Y43" s="36">
        <f t="shared" si="1"/>
        <v>273979.27812499995</v>
      </c>
      <c r="Z43" s="37">
        <f t="shared" si="2"/>
        <v>90.04698313346357</v>
      </c>
      <c r="AA43" s="38">
        <f t="shared" si="3"/>
        <v>9.95301686653643</v>
      </c>
      <c r="AB43" s="68" t="str">
        <f t="shared" si="4"/>
        <v>BAJO</v>
      </c>
    </row>
    <row r="44" spans="1:28" ht="48" customHeight="1">
      <c r="A44" s="19"/>
      <c r="B44" s="61">
        <v>39</v>
      </c>
      <c r="C44" s="61" t="s">
        <v>78</v>
      </c>
      <c r="D44" s="61" t="s">
        <v>79</v>
      </c>
      <c r="E44" s="41" t="s">
        <v>40</v>
      </c>
      <c r="F44" s="62">
        <v>1071000</v>
      </c>
      <c r="G44" s="63">
        <v>121915.99999999997</v>
      </c>
      <c r="H44" s="63">
        <v>184601.84399999998</v>
      </c>
      <c r="I44" s="63">
        <v>187528.45859999998</v>
      </c>
      <c r="J44" s="63">
        <v>212617.3</v>
      </c>
      <c r="K44" s="63">
        <v>200923.34849999999</v>
      </c>
      <c r="L44" s="63">
        <v>235154.73379999999</v>
      </c>
      <c r="M44" s="63">
        <v>187528.45859999998</v>
      </c>
      <c r="N44" s="63">
        <v>225124.19999999998</v>
      </c>
      <c r="O44" s="63">
        <v>193606.81199999998</v>
      </c>
      <c r="P44" s="63">
        <v>200923.34849999999</v>
      </c>
      <c r="Q44" s="63">
        <v>267897.79800000001</v>
      </c>
      <c r="R44" s="63">
        <v>262644.89999999997</v>
      </c>
      <c r="S44" s="63">
        <v>253537.73275999996</v>
      </c>
      <c r="T44" s="33">
        <f t="shared" si="5"/>
        <v>14</v>
      </c>
      <c r="U44" s="34">
        <f t="shared" si="0"/>
        <v>271786</v>
      </c>
      <c r="V44" s="36">
        <f t="shared" si="6"/>
        <v>224660.15284902873</v>
      </c>
      <c r="W44" s="36">
        <f t="shared" si="7"/>
        <v>121915.99999999997</v>
      </c>
      <c r="X44" s="36">
        <f t="shared" si="8"/>
        <v>232272.04660595101</v>
      </c>
      <c r="Y44" s="36">
        <f t="shared" si="1"/>
        <v>206770.32425000001</v>
      </c>
      <c r="Z44" s="37">
        <f t="shared" si="2"/>
        <v>82.660678934539945</v>
      </c>
      <c r="AA44" s="38">
        <f t="shared" si="3"/>
        <v>17.339321065460055</v>
      </c>
      <c r="AB44" s="68" t="str">
        <f t="shared" si="4"/>
        <v>BAJO</v>
      </c>
    </row>
    <row r="45" spans="1:28" ht="48" customHeight="1">
      <c r="A45" s="19"/>
      <c r="B45" s="61">
        <v>40</v>
      </c>
      <c r="C45" s="61" t="s">
        <v>80</v>
      </c>
      <c r="D45" s="61" t="s">
        <v>39</v>
      </c>
      <c r="E45" s="41" t="s">
        <v>40</v>
      </c>
      <c r="F45" s="62">
        <v>1785000</v>
      </c>
      <c r="G45" s="63">
        <v>268215.19999999995</v>
      </c>
      <c r="H45" s="63">
        <v>594828.16399999999</v>
      </c>
      <c r="I45" s="63">
        <v>604258.36659999995</v>
      </c>
      <c r="J45" s="63">
        <v>712893.29999999993</v>
      </c>
      <c r="K45" s="63">
        <v>647419.67849999992</v>
      </c>
      <c r="L45" s="63">
        <v>757720.53097999992</v>
      </c>
      <c r="M45" s="63">
        <v>604258.36659999995</v>
      </c>
      <c r="N45" s="63">
        <v>562810.5</v>
      </c>
      <c r="O45" s="63">
        <v>623844.1719999999</v>
      </c>
      <c r="P45" s="63">
        <v>647419.67849999992</v>
      </c>
      <c r="Q45" s="63">
        <v>863226.2379999999</v>
      </c>
      <c r="R45" s="63">
        <v>856722.64999999991</v>
      </c>
      <c r="S45" s="63">
        <v>816955.45851999987</v>
      </c>
      <c r="T45" s="33">
        <f t="shared" si="5"/>
        <v>14</v>
      </c>
      <c r="U45" s="34">
        <f t="shared" si="0"/>
        <v>738969</v>
      </c>
      <c r="V45" s="36">
        <f t="shared" si="6"/>
        <v>324073.16369662184</v>
      </c>
      <c r="W45" s="36">
        <f t="shared" si="7"/>
        <v>268215.19999999995</v>
      </c>
      <c r="X45" s="36">
        <f t="shared" si="8"/>
        <v>684864.52887042414</v>
      </c>
      <c r="Y45" s="36">
        <f t="shared" si="1"/>
        <v>647419.67849999992</v>
      </c>
      <c r="Z45" s="37">
        <f t="shared" si="2"/>
        <v>43.854771133379323</v>
      </c>
      <c r="AA45" s="38">
        <f t="shared" si="3"/>
        <v>56.145228866620677</v>
      </c>
      <c r="AB45" s="68" t="str">
        <f t="shared" si="4"/>
        <v>BAJO</v>
      </c>
    </row>
    <row r="46" spans="1:28" ht="48" customHeight="1">
      <c r="A46" s="19"/>
      <c r="B46" s="61">
        <v>41</v>
      </c>
      <c r="C46" s="61" t="s">
        <v>81</v>
      </c>
      <c r="D46" s="61" t="s">
        <v>79</v>
      </c>
      <c r="E46" s="41" t="s">
        <v>40</v>
      </c>
      <c r="F46" s="62">
        <v>4879000</v>
      </c>
      <c r="G46" s="63">
        <v>207257.19999999998</v>
      </c>
      <c r="H46" s="63">
        <v>266647.10800000001</v>
      </c>
      <c r="I46" s="63">
        <v>270874.44019999995</v>
      </c>
      <c r="J46" s="63">
        <v>325179.39999999997</v>
      </c>
      <c r="K46" s="63">
        <v>290222.61449999997</v>
      </c>
      <c r="L46" s="63">
        <v>339667.39295999997</v>
      </c>
      <c r="M46" s="63">
        <v>270874.44019999995</v>
      </c>
      <c r="N46" s="63">
        <v>300165.59999999998</v>
      </c>
      <c r="O46" s="63">
        <v>279654.28399999999</v>
      </c>
      <c r="P46" s="63">
        <v>290222.61449999997</v>
      </c>
      <c r="Q46" s="63">
        <v>386963.48599999998</v>
      </c>
      <c r="R46" s="63">
        <v>385212.51999999996</v>
      </c>
      <c r="S46" s="63">
        <v>366221.03407999995</v>
      </c>
      <c r="T46" s="33">
        <f t="shared" si="5"/>
        <v>14</v>
      </c>
      <c r="U46" s="34">
        <f t="shared" si="0"/>
        <v>632726</v>
      </c>
      <c r="V46" s="36">
        <f t="shared" si="6"/>
        <v>1178703.3410363302</v>
      </c>
      <c r="W46" s="36">
        <f t="shared" si="7"/>
        <v>207257.19999999998</v>
      </c>
      <c r="X46" s="36">
        <f t="shared" si="8"/>
        <v>368253.04307943018</v>
      </c>
      <c r="Y46" s="36">
        <f t="shared" si="1"/>
        <v>295194.10725</v>
      </c>
      <c r="Z46" s="37">
        <f t="shared" si="2"/>
        <v>186.28969586145192</v>
      </c>
      <c r="AA46" s="38">
        <f t="shared" si="3"/>
        <v>-86.289695861451918</v>
      </c>
      <c r="AB46" s="68" t="str">
        <f t="shared" si="4"/>
        <v>BAJO</v>
      </c>
    </row>
    <row r="47" spans="1:28" ht="48" customHeight="1">
      <c r="A47" s="19"/>
      <c r="B47" s="61">
        <v>42</v>
      </c>
      <c r="C47" s="61" t="s">
        <v>82</v>
      </c>
      <c r="D47" s="61" t="s">
        <v>39</v>
      </c>
      <c r="E47" s="41" t="s">
        <v>40</v>
      </c>
      <c r="F47" s="62">
        <v>690200</v>
      </c>
      <c r="G47" s="63">
        <v>60957.999999999985</v>
      </c>
      <c r="H47" s="63">
        <v>82045.263999999996</v>
      </c>
      <c r="I47" s="63">
        <v>83345.981599999985</v>
      </c>
      <c r="J47" s="63">
        <v>100055.2</v>
      </c>
      <c r="K47" s="63">
        <v>89299.265999999989</v>
      </c>
      <c r="L47" s="63">
        <v>104512.65915999998</v>
      </c>
      <c r="M47" s="63">
        <v>83345.981599999985</v>
      </c>
      <c r="N47" s="63">
        <v>56281.049999999996</v>
      </c>
      <c r="O47" s="63">
        <v>86047.471999999994</v>
      </c>
      <c r="P47" s="63">
        <v>89299.265999999989</v>
      </c>
      <c r="Q47" s="63">
        <v>119065.68799999999</v>
      </c>
      <c r="R47" s="63">
        <v>117814.99799999999</v>
      </c>
      <c r="S47" s="63">
        <v>112683.30131999998</v>
      </c>
      <c r="T47" s="33">
        <f t="shared" si="5"/>
        <v>14</v>
      </c>
      <c r="U47" s="34">
        <f t="shared" si="0"/>
        <v>133925</v>
      </c>
      <c r="V47" s="36">
        <f t="shared" si="6"/>
        <v>155338.70437576817</v>
      </c>
      <c r="W47" s="36">
        <f t="shared" si="7"/>
        <v>56281.049999999996</v>
      </c>
      <c r="X47" s="36">
        <f t="shared" si="8"/>
        <v>103087.4291737579</v>
      </c>
      <c r="Y47" s="36">
        <f t="shared" si="1"/>
        <v>89299.265999999989</v>
      </c>
      <c r="Z47" s="37">
        <f t="shared" si="2"/>
        <v>115.98932564925755</v>
      </c>
      <c r="AA47" s="38">
        <f t="shared" si="3"/>
        <v>-15.989325649257552</v>
      </c>
      <c r="AB47" s="68" t="str">
        <f t="shared" si="4"/>
        <v>BAJO</v>
      </c>
    </row>
    <row r="48" spans="1:28" ht="48" customHeight="1">
      <c r="A48" s="19"/>
      <c r="B48" s="61">
        <v>43</v>
      </c>
      <c r="C48" s="61" t="s">
        <v>83</v>
      </c>
      <c r="D48" s="61" t="s">
        <v>39</v>
      </c>
      <c r="E48" s="41" t="s">
        <v>40</v>
      </c>
      <c r="F48" s="62">
        <v>1309000</v>
      </c>
      <c r="G48" s="63">
        <v>97532.799999999988</v>
      </c>
      <c r="H48" s="63">
        <v>164090.52799999999</v>
      </c>
      <c r="I48" s="63">
        <v>166691.96319999997</v>
      </c>
      <c r="J48" s="63">
        <v>187603.5</v>
      </c>
      <c r="K48" s="63">
        <v>178598.53199999998</v>
      </c>
      <c r="L48" s="63">
        <v>209026.56900999998</v>
      </c>
      <c r="M48" s="63">
        <v>166691.96319999997</v>
      </c>
      <c r="N48" s="63">
        <v>137575.9</v>
      </c>
      <c r="O48" s="63">
        <v>172094.94399999999</v>
      </c>
      <c r="P48" s="63">
        <v>178598.53199999998</v>
      </c>
      <c r="Q48" s="63">
        <v>238131.37599999999</v>
      </c>
      <c r="R48" s="63">
        <v>231377.65</v>
      </c>
      <c r="S48" s="63">
        <v>225366.60263999997</v>
      </c>
      <c r="T48" s="33">
        <f t="shared" si="5"/>
        <v>14</v>
      </c>
      <c r="U48" s="34">
        <f t="shared" si="0"/>
        <v>261599</v>
      </c>
      <c r="V48" s="36">
        <f t="shared" si="6"/>
        <v>292730.50348926114</v>
      </c>
      <c r="W48" s="36">
        <f t="shared" si="7"/>
        <v>97532.799999999988</v>
      </c>
      <c r="X48" s="36">
        <f t="shared" si="8"/>
        <v>203856.35051726803</v>
      </c>
      <c r="Y48" s="36">
        <f t="shared" si="1"/>
        <v>178598.53199999998</v>
      </c>
      <c r="Z48" s="37">
        <f t="shared" si="2"/>
        <v>111.90046731419507</v>
      </c>
      <c r="AA48" s="38">
        <f t="shared" si="3"/>
        <v>-11.900467314195069</v>
      </c>
      <c r="AB48" s="68" t="str">
        <f t="shared" si="4"/>
        <v>BAJO</v>
      </c>
    </row>
    <row r="49" spans="1:28" ht="48" customHeight="1">
      <c r="A49" s="19"/>
      <c r="B49" s="61">
        <v>44</v>
      </c>
      <c r="C49" s="61" t="s">
        <v>84</v>
      </c>
      <c r="D49" s="61" t="s">
        <v>39</v>
      </c>
      <c r="E49" s="41" t="s">
        <v>40</v>
      </c>
      <c r="F49" s="62">
        <v>2261000</v>
      </c>
      <c r="G49" s="63">
        <v>1036285.9999999998</v>
      </c>
      <c r="H49" s="63">
        <v>1128122.3799999999</v>
      </c>
      <c r="I49" s="63">
        <v>1146007.247</v>
      </c>
      <c r="J49" s="63">
        <v>1375759</v>
      </c>
      <c r="K49" s="63">
        <v>1227864.9075</v>
      </c>
      <c r="L49" s="63">
        <v>1437055.3168999997</v>
      </c>
      <c r="M49" s="63">
        <v>1146007.247</v>
      </c>
      <c r="N49" s="63">
        <v>1175648.5999999999</v>
      </c>
      <c r="O49" s="63">
        <v>1183152.74</v>
      </c>
      <c r="P49" s="63">
        <v>1227864.9075</v>
      </c>
      <c r="Q49" s="63">
        <v>1637153.21</v>
      </c>
      <c r="R49" s="63">
        <v>1632150.45</v>
      </c>
      <c r="S49" s="63">
        <v>1549398.7458399998</v>
      </c>
      <c r="T49" s="33">
        <f t="shared" si="5"/>
        <v>14</v>
      </c>
      <c r="U49" s="34">
        <f t="shared" si="0"/>
        <v>1368819</v>
      </c>
      <c r="V49" s="36">
        <f t="shared" si="6"/>
        <v>310986.11936965596</v>
      </c>
      <c r="W49" s="36">
        <f t="shared" si="7"/>
        <v>1036285.9999999998</v>
      </c>
      <c r="X49" s="36">
        <f t="shared" si="8"/>
        <v>1339050.9037956866</v>
      </c>
      <c r="Y49" s="36">
        <f t="shared" si="1"/>
        <v>1227864.9075</v>
      </c>
      <c r="Z49" s="37">
        <f t="shared" si="2"/>
        <v>22.719301775447008</v>
      </c>
      <c r="AA49" s="38">
        <f t="shared" si="3"/>
        <v>77.280698224552992</v>
      </c>
      <c r="AB49" s="68" t="str">
        <f t="shared" si="4"/>
        <v>ALTO</v>
      </c>
    </row>
    <row r="50" spans="1:28" ht="48" customHeight="1">
      <c r="A50" s="19"/>
      <c r="B50" s="61">
        <v>45</v>
      </c>
      <c r="C50" s="61" t="s">
        <v>85</v>
      </c>
      <c r="D50" s="61" t="s">
        <v>39</v>
      </c>
      <c r="E50" s="41" t="s">
        <v>40</v>
      </c>
      <c r="F50" s="62">
        <v>833000</v>
      </c>
      <c r="G50" s="63">
        <v>487663.99999999988</v>
      </c>
      <c r="H50" s="63">
        <v>666617.7699999999</v>
      </c>
      <c r="I50" s="63">
        <v>677186.10049999994</v>
      </c>
      <c r="J50" s="63">
        <v>800441.6</v>
      </c>
      <c r="K50" s="63">
        <v>725556.53625</v>
      </c>
      <c r="L50" s="63">
        <v>849169.73308999988</v>
      </c>
      <c r="M50" s="63">
        <v>677186.10049999994</v>
      </c>
      <c r="N50" s="63">
        <v>425234.6</v>
      </c>
      <c r="O50" s="63">
        <v>699135.71</v>
      </c>
      <c r="P50" s="63">
        <v>725556.53625</v>
      </c>
      <c r="Q50" s="63">
        <v>967408.71499999997</v>
      </c>
      <c r="R50" s="63">
        <v>963031.29999999993</v>
      </c>
      <c r="S50" s="63">
        <v>915553.80435999995</v>
      </c>
      <c r="T50" s="33">
        <f t="shared" si="5"/>
        <v>14</v>
      </c>
      <c r="U50" s="34">
        <f t="shared" si="0"/>
        <v>743767</v>
      </c>
      <c r="V50" s="36">
        <f t="shared" si="6"/>
        <v>154552.87984150968</v>
      </c>
      <c r="W50" s="36">
        <f t="shared" si="7"/>
        <v>425234.6</v>
      </c>
      <c r="X50" s="36">
        <f t="shared" si="8"/>
        <v>725849.2053789869</v>
      </c>
      <c r="Y50" s="36">
        <f t="shared" si="1"/>
        <v>725556.53625</v>
      </c>
      <c r="Z50" s="37">
        <f t="shared" si="2"/>
        <v>20.77974417277315</v>
      </c>
      <c r="AA50" s="38">
        <f t="shared" si="3"/>
        <v>79.22025582722685</v>
      </c>
      <c r="AB50" s="68" t="str">
        <f t="shared" si="4"/>
        <v>ALTO</v>
      </c>
    </row>
    <row r="51" spans="1:28" ht="48" customHeight="1">
      <c r="A51" s="19"/>
      <c r="B51" s="61">
        <v>46</v>
      </c>
      <c r="C51" s="61" t="s">
        <v>86</v>
      </c>
      <c r="D51" s="61" t="s">
        <v>39</v>
      </c>
      <c r="E51" s="41" t="s">
        <v>40</v>
      </c>
      <c r="F51" s="62">
        <v>690200</v>
      </c>
      <c r="G51" s="63">
        <v>146299.19999999998</v>
      </c>
      <c r="H51" s="63">
        <v>246135.79199999999</v>
      </c>
      <c r="I51" s="63">
        <v>250037.94479999997</v>
      </c>
      <c r="J51" s="63">
        <v>262644.89999999997</v>
      </c>
      <c r="K51" s="63">
        <v>267897.79800000001</v>
      </c>
      <c r="L51" s="63">
        <v>313539.22816999996</v>
      </c>
      <c r="M51" s="63">
        <v>250037.94479999997</v>
      </c>
      <c r="N51" s="63">
        <v>175096.59999999998</v>
      </c>
      <c r="O51" s="63">
        <v>258142.416</v>
      </c>
      <c r="P51" s="63">
        <v>267897.79800000001</v>
      </c>
      <c r="Q51" s="63">
        <v>357197.06399999995</v>
      </c>
      <c r="R51" s="63">
        <v>350193.19999999995</v>
      </c>
      <c r="S51" s="63">
        <v>338051.12311999995</v>
      </c>
      <c r="T51" s="33">
        <f t="shared" si="5"/>
        <v>14</v>
      </c>
      <c r="U51" s="34">
        <f t="shared" si="0"/>
        <v>298098</v>
      </c>
      <c r="V51" s="36">
        <f t="shared" si="6"/>
        <v>123043.13284269985</v>
      </c>
      <c r="W51" s="36">
        <f t="shared" si="7"/>
        <v>146299.19999999998</v>
      </c>
      <c r="X51" s="36">
        <f t="shared" si="8"/>
        <v>279269.89570487954</v>
      </c>
      <c r="Y51" s="36">
        <f t="shared" si="1"/>
        <v>265271.34899999999</v>
      </c>
      <c r="Z51" s="37">
        <f t="shared" si="2"/>
        <v>41.276067884621789</v>
      </c>
      <c r="AA51" s="38">
        <f t="shared" si="3"/>
        <v>58.723932115378211</v>
      </c>
      <c r="AB51" s="68" t="str">
        <f t="shared" si="4"/>
        <v>BAJO</v>
      </c>
    </row>
    <row r="52" spans="1:28" ht="48" customHeight="1">
      <c r="A52" s="19"/>
      <c r="B52" s="61">
        <v>47</v>
      </c>
      <c r="C52" s="61" t="s">
        <v>87</v>
      </c>
      <c r="D52" s="61" t="s">
        <v>39</v>
      </c>
      <c r="E52" s="41" t="s">
        <v>40</v>
      </c>
      <c r="F52" s="62">
        <v>737800</v>
      </c>
      <c r="G52" s="63">
        <v>121915.99999999997</v>
      </c>
      <c r="H52" s="63">
        <v>164090.52799999999</v>
      </c>
      <c r="I52" s="63">
        <v>166691.96319999997</v>
      </c>
      <c r="J52" s="63">
        <v>187603.5</v>
      </c>
      <c r="K52" s="63">
        <v>178598.53199999998</v>
      </c>
      <c r="L52" s="63">
        <v>209026.56900999998</v>
      </c>
      <c r="M52" s="63">
        <v>166691.96319999997</v>
      </c>
      <c r="N52" s="63">
        <v>150082.79999999999</v>
      </c>
      <c r="O52" s="63">
        <v>172094.94399999999</v>
      </c>
      <c r="P52" s="63">
        <v>178598.53199999998</v>
      </c>
      <c r="Q52" s="63">
        <v>238131.37599999999</v>
      </c>
      <c r="R52" s="63">
        <v>237631.09999999998</v>
      </c>
      <c r="S52" s="63">
        <v>225366.60263999997</v>
      </c>
      <c r="T52" s="33">
        <f t="shared" si="5"/>
        <v>14</v>
      </c>
      <c r="U52" s="34">
        <f t="shared" si="0"/>
        <v>223880</v>
      </c>
      <c r="V52" s="36">
        <f t="shared" si="6"/>
        <v>146088.45229735112</v>
      </c>
      <c r="W52" s="36">
        <f t="shared" si="7"/>
        <v>121915.99999999997</v>
      </c>
      <c r="X52" s="36">
        <f t="shared" si="8"/>
        <v>200441.23180467956</v>
      </c>
      <c r="Y52" s="36">
        <f t="shared" si="1"/>
        <v>178598.53199999998</v>
      </c>
      <c r="Z52" s="37">
        <f t="shared" si="2"/>
        <v>65.253016034192925</v>
      </c>
      <c r="AA52" s="38">
        <f t="shared" si="3"/>
        <v>34.746983965807075</v>
      </c>
      <c r="AB52" s="68" t="str">
        <f t="shared" si="4"/>
        <v>BAJO</v>
      </c>
    </row>
    <row r="53" spans="1:28" ht="48" customHeight="1">
      <c r="A53" s="19"/>
      <c r="B53" s="61">
        <v>48</v>
      </c>
      <c r="C53" s="61" t="s">
        <v>88</v>
      </c>
      <c r="D53" s="61" t="s">
        <v>39</v>
      </c>
      <c r="E53" s="41" t="s">
        <v>40</v>
      </c>
      <c r="F53" s="62">
        <v>1023400</v>
      </c>
      <c r="G53" s="63">
        <v>256023.59999999995</v>
      </c>
      <c r="H53" s="63">
        <v>492528.02799999999</v>
      </c>
      <c r="I53" s="63">
        <v>500336.34579249995</v>
      </c>
      <c r="J53" s="63">
        <v>600331.19999999995</v>
      </c>
      <c r="K53" s="63">
        <v>536074.49986999994</v>
      </c>
      <c r="L53" s="63">
        <v>627404.88642999984</v>
      </c>
      <c r="M53" s="63">
        <v>500336.03311999998</v>
      </c>
      <c r="N53" s="63">
        <v>375207</v>
      </c>
      <c r="O53" s="63">
        <v>516553.88799999998</v>
      </c>
      <c r="P53" s="63">
        <v>535944.42810999998</v>
      </c>
      <c r="Q53" s="63">
        <v>714766.20827499998</v>
      </c>
      <c r="R53" s="63">
        <v>712893.29999999993</v>
      </c>
      <c r="S53" s="63">
        <v>676453.36431999994</v>
      </c>
      <c r="T53" s="33">
        <f t="shared" si="5"/>
        <v>14</v>
      </c>
      <c r="U53" s="34">
        <f t="shared" si="0"/>
        <v>576304</v>
      </c>
      <c r="V53" s="36">
        <f t="shared" si="6"/>
        <v>173068.79452172722</v>
      </c>
      <c r="W53" s="36">
        <f t="shared" si="7"/>
        <v>256023.59999999995</v>
      </c>
      <c r="X53" s="36">
        <f t="shared" si="8"/>
        <v>550298.52567354438</v>
      </c>
      <c r="Y53" s="36">
        <f t="shared" si="1"/>
        <v>536009.46398999996</v>
      </c>
      <c r="Z53" s="37">
        <f t="shared" si="2"/>
        <v>30.030816118181935</v>
      </c>
      <c r="AA53" s="38">
        <f t="shared" si="3"/>
        <v>69.969183881818068</v>
      </c>
      <c r="AB53" s="68" t="str">
        <f t="shared" si="4"/>
        <v>BAJO</v>
      </c>
    </row>
    <row r="54" spans="1:28" ht="48" customHeight="1">
      <c r="A54" s="19"/>
      <c r="B54" s="61">
        <v>49</v>
      </c>
      <c r="C54" s="61" t="s">
        <v>89</v>
      </c>
      <c r="D54" s="61" t="s">
        <v>39</v>
      </c>
      <c r="E54" s="41" t="s">
        <v>40</v>
      </c>
      <c r="F54" s="62">
        <v>1642200</v>
      </c>
      <c r="G54" s="63">
        <v>365748</v>
      </c>
      <c r="H54" s="63">
        <v>702720.67099999997</v>
      </c>
      <c r="I54" s="63">
        <v>713861.45787830988</v>
      </c>
      <c r="J54" s="63">
        <v>812948.5</v>
      </c>
      <c r="K54" s="63">
        <v>764851.96535999991</v>
      </c>
      <c r="L54" s="63">
        <v>895158.85507999989</v>
      </c>
      <c r="M54" s="63">
        <v>713861.33405999991</v>
      </c>
      <c r="N54" s="63">
        <v>562810.5</v>
      </c>
      <c r="O54" s="63">
        <v>737000.08699999994</v>
      </c>
      <c r="P54" s="63">
        <v>764848.21328999987</v>
      </c>
      <c r="Q54" s="63">
        <v>1019802.0826832999</v>
      </c>
      <c r="R54" s="63">
        <v>1013058.8999999999</v>
      </c>
      <c r="S54" s="63">
        <v>965138.2607199999</v>
      </c>
      <c r="T54" s="33">
        <f t="shared" si="5"/>
        <v>14</v>
      </c>
      <c r="U54" s="34">
        <f t="shared" si="0"/>
        <v>833858</v>
      </c>
      <c r="V54" s="36">
        <f t="shared" si="6"/>
        <v>280182.23526943993</v>
      </c>
      <c r="W54" s="36">
        <f t="shared" si="7"/>
        <v>365748</v>
      </c>
      <c r="X54" s="36">
        <f t="shared" si="8"/>
        <v>791498.86811106547</v>
      </c>
      <c r="Y54" s="36">
        <f t="shared" si="1"/>
        <v>764850.08932499983</v>
      </c>
      <c r="Z54" s="37">
        <f t="shared" si="2"/>
        <v>33.600713223287407</v>
      </c>
      <c r="AA54" s="38">
        <f t="shared" si="3"/>
        <v>66.399286776712586</v>
      </c>
      <c r="AB54" s="68" t="str">
        <f t="shared" si="4"/>
        <v>BAJO</v>
      </c>
    </row>
    <row r="55" spans="1:28" ht="48" customHeight="1">
      <c r="A55" s="19"/>
      <c r="B55" s="61">
        <v>50</v>
      </c>
      <c r="C55" s="61" t="s">
        <v>90</v>
      </c>
      <c r="D55" s="61" t="s">
        <v>39</v>
      </c>
      <c r="E55" s="41" t="s">
        <v>40</v>
      </c>
      <c r="F55" s="62">
        <v>2975000</v>
      </c>
      <c r="G55" s="63">
        <v>85341.2</v>
      </c>
      <c r="H55" s="63">
        <v>133323.554</v>
      </c>
      <c r="I55" s="63">
        <v>135437.22009999998</v>
      </c>
      <c r="J55" s="63">
        <v>137575.9</v>
      </c>
      <c r="K55" s="63">
        <v>145111.30724999998</v>
      </c>
      <c r="L55" s="63">
        <v>169833.69647999998</v>
      </c>
      <c r="M55" s="63">
        <v>135437.22009999998</v>
      </c>
      <c r="N55" s="63">
        <v>100055.2</v>
      </c>
      <c r="O55" s="63">
        <v>139827.14199999999</v>
      </c>
      <c r="P55" s="63">
        <v>145111.30724999998</v>
      </c>
      <c r="Q55" s="63">
        <v>193481.74299999999</v>
      </c>
      <c r="R55" s="63">
        <v>187603.5</v>
      </c>
      <c r="S55" s="63">
        <v>183110.51703999998</v>
      </c>
      <c r="T55" s="33">
        <f t="shared" si="5"/>
        <v>14</v>
      </c>
      <c r="U55" s="34">
        <f t="shared" si="0"/>
        <v>347589</v>
      </c>
      <c r="V55" s="36">
        <f t="shared" si="6"/>
        <v>729310.8949322853</v>
      </c>
      <c r="W55" s="36">
        <f t="shared" si="7"/>
        <v>85341.2</v>
      </c>
      <c r="X55" s="36">
        <f t="shared" si="8"/>
        <v>176470.88105180711</v>
      </c>
      <c r="Y55" s="36">
        <f t="shared" si="1"/>
        <v>142469.22462499997</v>
      </c>
      <c r="Z55" s="37">
        <f t="shared" si="2"/>
        <v>209.81990078290318</v>
      </c>
      <c r="AA55" s="38">
        <f t="shared" si="3"/>
        <v>-109.81990078290318</v>
      </c>
      <c r="AB55" s="68" t="str">
        <f t="shared" si="4"/>
        <v>BAJO</v>
      </c>
    </row>
    <row r="56" spans="1:28" ht="48" customHeight="1">
      <c r="A56" s="19"/>
      <c r="B56" s="61">
        <v>51</v>
      </c>
      <c r="C56" s="61" t="s">
        <v>91</v>
      </c>
      <c r="D56" s="61" t="s">
        <v>39</v>
      </c>
      <c r="E56" s="41" t="s">
        <v>40</v>
      </c>
      <c r="F56" s="62">
        <v>1547000</v>
      </c>
      <c r="G56" s="63">
        <v>158490.79999999999</v>
      </c>
      <c r="H56" s="63">
        <v>256391.44999999998</v>
      </c>
      <c r="I56" s="63">
        <v>260456.19249999998</v>
      </c>
      <c r="J56" s="63">
        <v>275151.8</v>
      </c>
      <c r="K56" s="63">
        <v>279060.20624999999</v>
      </c>
      <c r="L56" s="63">
        <v>326603.93590999994</v>
      </c>
      <c r="M56" s="63">
        <v>260456.19249999998</v>
      </c>
      <c r="N56" s="63">
        <v>187603.5</v>
      </c>
      <c r="O56" s="63">
        <v>268898.34999999998</v>
      </c>
      <c r="P56" s="63">
        <v>279060.20624999999</v>
      </c>
      <c r="Q56" s="63">
        <v>372080.27499999997</v>
      </c>
      <c r="R56" s="63">
        <v>368953.55</v>
      </c>
      <c r="S56" s="63">
        <v>352136.07859999995</v>
      </c>
      <c r="T56" s="33">
        <f t="shared" si="5"/>
        <v>14</v>
      </c>
      <c r="U56" s="34">
        <f t="shared" si="0"/>
        <v>370882</v>
      </c>
      <c r="V56" s="36">
        <f t="shared" si="6"/>
        <v>331468.04578488244</v>
      </c>
      <c r="W56" s="36">
        <f t="shared" si="7"/>
        <v>158490.79999999999</v>
      </c>
      <c r="X56" s="36">
        <f t="shared" si="8"/>
        <v>309131.45729335933</v>
      </c>
      <c r="Y56" s="36">
        <f t="shared" si="1"/>
        <v>277106.00312499999</v>
      </c>
      <c r="Z56" s="37">
        <f t="shared" si="2"/>
        <v>89.372912620424401</v>
      </c>
      <c r="AA56" s="38">
        <f t="shared" si="3"/>
        <v>10.627087379575599</v>
      </c>
      <c r="AB56" s="68" t="str">
        <f t="shared" si="4"/>
        <v>BAJO</v>
      </c>
    </row>
    <row r="57" spans="1:28" ht="48" customHeight="1">
      <c r="A57" s="19"/>
      <c r="B57" s="61">
        <v>52</v>
      </c>
      <c r="C57" s="61" t="s">
        <v>92</v>
      </c>
      <c r="D57" s="61" t="s">
        <v>39</v>
      </c>
      <c r="E57" s="41" t="s">
        <v>40</v>
      </c>
      <c r="F57" s="62">
        <v>1642200</v>
      </c>
      <c r="G57" s="63">
        <v>158490.79999999999</v>
      </c>
      <c r="H57" s="63">
        <v>256391.44999999998</v>
      </c>
      <c r="I57" s="63">
        <v>260456.19249999998</v>
      </c>
      <c r="J57" s="63">
        <v>275151.8</v>
      </c>
      <c r="K57" s="63">
        <v>279060.20624999999</v>
      </c>
      <c r="L57" s="63">
        <v>326603.93590999994</v>
      </c>
      <c r="M57" s="63">
        <v>260456.19249999998</v>
      </c>
      <c r="N57" s="63">
        <v>187603.5</v>
      </c>
      <c r="O57" s="63">
        <v>268898.34999999998</v>
      </c>
      <c r="P57" s="63">
        <v>279060.20624999999</v>
      </c>
      <c r="Q57" s="63">
        <v>372080.27499999997</v>
      </c>
      <c r="R57" s="63">
        <v>368953.55</v>
      </c>
      <c r="S57" s="63">
        <v>352136.07859999995</v>
      </c>
      <c r="T57" s="33">
        <f t="shared" si="5"/>
        <v>14</v>
      </c>
      <c r="U57" s="34">
        <f t="shared" si="0"/>
        <v>377682</v>
      </c>
      <c r="V57" s="36">
        <f t="shared" si="6"/>
        <v>355622.54636531905</v>
      </c>
      <c r="W57" s="36">
        <f t="shared" si="7"/>
        <v>158490.79999999999</v>
      </c>
      <c r="X57" s="36">
        <f t="shared" si="8"/>
        <v>310452.92332686891</v>
      </c>
      <c r="Y57" s="36">
        <f t="shared" si="1"/>
        <v>277106.00312499999</v>
      </c>
      <c r="Z57" s="37">
        <f t="shared" si="2"/>
        <v>94.159252060018488</v>
      </c>
      <c r="AA57" s="38">
        <f t="shared" si="3"/>
        <v>5.8407479399815116</v>
      </c>
      <c r="AB57" s="68" t="str">
        <f t="shared" si="4"/>
        <v>BAJO</v>
      </c>
    </row>
    <row r="58" spans="1:28" ht="48" customHeight="1">
      <c r="A58" s="19"/>
      <c r="B58" s="61">
        <v>53</v>
      </c>
      <c r="C58" s="61" t="s">
        <v>93</v>
      </c>
      <c r="D58" s="61" t="s">
        <v>94</v>
      </c>
      <c r="E58" s="41" t="s">
        <v>40</v>
      </c>
      <c r="F58" s="62">
        <v>34510</v>
      </c>
      <c r="G58" s="63">
        <v>24383.199999999997</v>
      </c>
      <c r="H58" s="63">
        <v>46150.460999999996</v>
      </c>
      <c r="I58" s="63">
        <v>46882.114649999996</v>
      </c>
      <c r="J58" s="63">
        <v>50027.6</v>
      </c>
      <c r="K58" s="63">
        <v>50231.462469999999</v>
      </c>
      <c r="L58" s="63">
        <v>58788.683449999997</v>
      </c>
      <c r="M58" s="63">
        <v>46882.114649999996</v>
      </c>
      <c r="N58" s="63">
        <v>30016.559999999998</v>
      </c>
      <c r="O58" s="63">
        <v>48401.702999999994</v>
      </c>
      <c r="P58" s="63">
        <v>50156.421069999997</v>
      </c>
      <c r="Q58" s="63">
        <v>66974.449500000002</v>
      </c>
      <c r="R58" s="63">
        <v>65035.88</v>
      </c>
      <c r="S58" s="63">
        <v>63384.128399999987</v>
      </c>
      <c r="T58" s="33">
        <f t="shared" si="5"/>
        <v>14</v>
      </c>
      <c r="U58" s="34">
        <f t="shared" si="0"/>
        <v>48702</v>
      </c>
      <c r="V58" s="36">
        <f t="shared" si="6"/>
        <v>12187.18001788947</v>
      </c>
      <c r="W58" s="36">
        <f t="shared" si="7"/>
        <v>24383.199999999997</v>
      </c>
      <c r="X58" s="36">
        <f t="shared" si="8"/>
        <v>46960.794580786758</v>
      </c>
      <c r="Y58" s="36">
        <f t="shared" si="1"/>
        <v>49214.651499999993</v>
      </c>
      <c r="Z58" s="37">
        <f t="shared" si="2"/>
        <v>25.023982624716584</v>
      </c>
      <c r="AA58" s="38">
        <f t="shared" si="3"/>
        <v>74.976017375283419</v>
      </c>
      <c r="AB58" s="68" t="str">
        <f t="shared" si="4"/>
        <v>ALTO</v>
      </c>
    </row>
    <row r="59" spans="1:28" ht="48" customHeight="1">
      <c r="A59" s="19"/>
      <c r="B59" s="61">
        <v>54</v>
      </c>
      <c r="C59" s="61" t="s">
        <v>95</v>
      </c>
      <c r="D59" s="61" t="s">
        <v>39</v>
      </c>
      <c r="E59" s="41" t="s">
        <v>40</v>
      </c>
      <c r="F59" s="62">
        <v>690200</v>
      </c>
      <c r="G59" s="63">
        <v>48766.399999999994</v>
      </c>
      <c r="H59" s="63">
        <v>82045.263999999996</v>
      </c>
      <c r="I59" s="63">
        <v>83345.981599999985</v>
      </c>
      <c r="J59" s="63">
        <v>100055.2</v>
      </c>
      <c r="K59" s="63">
        <v>89299.265999999989</v>
      </c>
      <c r="L59" s="63">
        <v>104512.65915999998</v>
      </c>
      <c r="M59" s="63">
        <v>83345.981599999985</v>
      </c>
      <c r="N59" s="63">
        <v>87548.299999999988</v>
      </c>
      <c r="O59" s="63">
        <v>86047.471999999994</v>
      </c>
      <c r="P59" s="63">
        <v>89299.265999999989</v>
      </c>
      <c r="Q59" s="63">
        <v>119065.68799999999</v>
      </c>
      <c r="R59" s="63">
        <v>118815.54999999999</v>
      </c>
      <c r="S59" s="63">
        <v>112683.30131999998</v>
      </c>
      <c r="T59" s="33">
        <f t="shared" si="5"/>
        <v>14</v>
      </c>
      <c r="U59" s="34">
        <f t="shared" si="0"/>
        <v>135359</v>
      </c>
      <c r="V59" s="36">
        <f t="shared" si="6"/>
        <v>154875.88680466916</v>
      </c>
      <c r="W59" s="36">
        <f t="shared" si="7"/>
        <v>48766.399999999994</v>
      </c>
      <c r="X59" s="36">
        <f t="shared" si="8"/>
        <v>104773.63470951853</v>
      </c>
      <c r="Y59" s="36">
        <f t="shared" si="1"/>
        <v>89299.265999999989</v>
      </c>
      <c r="Z59" s="37">
        <f t="shared" si="2"/>
        <v>114.41861036552365</v>
      </c>
      <c r="AA59" s="38">
        <f t="shared" si="3"/>
        <v>-14.418610365523648</v>
      </c>
      <c r="AB59" s="68" t="str">
        <f t="shared" si="4"/>
        <v>BAJO</v>
      </c>
    </row>
    <row r="60" spans="1:28" ht="48" customHeight="1">
      <c r="A60" s="19"/>
      <c r="B60" s="61">
        <v>55</v>
      </c>
      <c r="C60" s="61" t="s">
        <v>96</v>
      </c>
      <c r="D60" s="61" t="s">
        <v>39</v>
      </c>
      <c r="E60" s="41" t="s">
        <v>40</v>
      </c>
      <c r="F60" s="62">
        <v>1547000</v>
      </c>
      <c r="G60" s="63">
        <v>609580</v>
      </c>
      <c r="H60" s="63">
        <v>804752.80199999991</v>
      </c>
      <c r="I60" s="63">
        <v>817511.56242083991</v>
      </c>
      <c r="J60" s="63">
        <v>1000551.9999999999</v>
      </c>
      <c r="K60" s="63">
        <v>875905.73321999994</v>
      </c>
      <c r="L60" s="63">
        <v>1025133.06126</v>
      </c>
      <c r="M60" s="63">
        <v>817511.01711999997</v>
      </c>
      <c r="N60" s="63">
        <v>750414</v>
      </c>
      <c r="O60" s="63">
        <v>844009.75399999996</v>
      </c>
      <c r="P60" s="63">
        <v>875876.96734999993</v>
      </c>
      <c r="Q60" s="63">
        <v>1167873.6606011998</v>
      </c>
      <c r="R60" s="63">
        <v>1163141.7</v>
      </c>
      <c r="S60" s="63">
        <v>1105273.3877599998</v>
      </c>
      <c r="T60" s="33">
        <f t="shared" si="5"/>
        <v>14</v>
      </c>
      <c r="U60" s="34">
        <f t="shared" si="0"/>
        <v>957467</v>
      </c>
      <c r="V60" s="36">
        <f t="shared" si="6"/>
        <v>225986.53599358158</v>
      </c>
      <c r="W60" s="36">
        <f t="shared" si="7"/>
        <v>609580</v>
      </c>
      <c r="X60" s="36">
        <f t="shared" si="8"/>
        <v>933137.34897959454</v>
      </c>
      <c r="Y60" s="36">
        <f t="shared" si="1"/>
        <v>875891.35028499993</v>
      </c>
      <c r="Z60" s="37">
        <f t="shared" si="2"/>
        <v>23.602540452420978</v>
      </c>
      <c r="AA60" s="38">
        <f t="shared" si="3"/>
        <v>76.397459547579018</v>
      </c>
      <c r="AB60" s="68" t="str">
        <f t="shared" si="4"/>
        <v>ALTO</v>
      </c>
    </row>
    <row r="61" spans="1:28" ht="48" customHeight="1">
      <c r="A61" s="19"/>
      <c r="B61" s="61">
        <v>56</v>
      </c>
      <c r="C61" s="61" t="s">
        <v>97</v>
      </c>
      <c r="D61" s="61" t="s">
        <v>39</v>
      </c>
      <c r="E61" s="41" t="s">
        <v>40</v>
      </c>
      <c r="F61" s="62">
        <v>1713600</v>
      </c>
      <c r="G61" s="63">
        <v>121915.99999999997</v>
      </c>
      <c r="H61" s="63">
        <v>225624.476</v>
      </c>
      <c r="I61" s="63">
        <v>229201.44939999998</v>
      </c>
      <c r="J61" s="63">
        <v>262644.89999999997</v>
      </c>
      <c r="K61" s="63">
        <v>245572.98149999999</v>
      </c>
      <c r="L61" s="63">
        <v>287411.06338000001</v>
      </c>
      <c r="M61" s="63">
        <v>229201.44939999998</v>
      </c>
      <c r="N61" s="63">
        <v>162589.69999999998</v>
      </c>
      <c r="O61" s="63">
        <v>236630.54799999998</v>
      </c>
      <c r="P61" s="63">
        <v>245572.98149999999</v>
      </c>
      <c r="Q61" s="63">
        <v>327430.64199999999</v>
      </c>
      <c r="R61" s="63">
        <v>325179.39999999997</v>
      </c>
      <c r="S61" s="63">
        <v>309879.99299999996</v>
      </c>
      <c r="T61" s="33">
        <f t="shared" si="5"/>
        <v>14</v>
      </c>
      <c r="U61" s="34">
        <f t="shared" si="0"/>
        <v>351604</v>
      </c>
      <c r="V61" s="36">
        <f t="shared" si="6"/>
        <v>381736.04406322876</v>
      </c>
      <c r="W61" s="36">
        <f t="shared" si="7"/>
        <v>121915.99999999997</v>
      </c>
      <c r="X61" s="36">
        <f t="shared" si="8"/>
        <v>275224.73313624936</v>
      </c>
      <c r="Y61" s="36">
        <f t="shared" si="1"/>
        <v>245572.98149999999</v>
      </c>
      <c r="Z61" s="37">
        <f t="shared" si="2"/>
        <v>108.56988090671005</v>
      </c>
      <c r="AA61" s="38">
        <f t="shared" si="3"/>
        <v>-8.5698809067100541</v>
      </c>
      <c r="AB61" s="68" t="str">
        <f t="shared" si="4"/>
        <v>BAJO</v>
      </c>
    </row>
    <row r="62" spans="1:28" ht="48" customHeight="1">
      <c r="A62" s="19"/>
      <c r="B62" s="61">
        <v>57</v>
      </c>
      <c r="C62" s="61" t="s">
        <v>98</v>
      </c>
      <c r="D62" s="61" t="s">
        <v>39</v>
      </c>
      <c r="E62" s="41" t="s">
        <v>40</v>
      </c>
      <c r="F62" s="62">
        <v>2165800</v>
      </c>
      <c r="G62" s="63">
        <v>999711.19999999984</v>
      </c>
      <c r="H62" s="63">
        <v>952311.1</v>
      </c>
      <c r="I62" s="63">
        <v>967408.26850366977</v>
      </c>
      <c r="J62" s="63">
        <v>1213169.2999999998</v>
      </c>
      <c r="K62" s="63">
        <v>1036509.3374999999</v>
      </c>
      <c r="L62" s="63">
        <v>1213098.0106699998</v>
      </c>
      <c r="M62" s="63">
        <v>967408.71499999997</v>
      </c>
      <c r="N62" s="63">
        <v>850469.2</v>
      </c>
      <c r="O62" s="63">
        <v>998765.29999999993</v>
      </c>
      <c r="P62" s="63">
        <v>1036466.8140399999</v>
      </c>
      <c r="Q62" s="63">
        <v>1382011.8121481</v>
      </c>
      <c r="R62" s="63">
        <v>1375759</v>
      </c>
      <c r="S62" s="63">
        <v>1307933.1353999998</v>
      </c>
      <c r="T62" s="33">
        <f t="shared" si="5"/>
        <v>14</v>
      </c>
      <c r="U62" s="34">
        <f t="shared" si="0"/>
        <v>1176202</v>
      </c>
      <c r="V62" s="36">
        <f t="shared" si="6"/>
        <v>319224.17816454486</v>
      </c>
      <c r="W62" s="36">
        <f t="shared" si="7"/>
        <v>850469.2</v>
      </c>
      <c r="X62" s="36">
        <f t="shared" si="8"/>
        <v>1142351.9835228128</v>
      </c>
      <c r="Y62" s="36">
        <f t="shared" si="1"/>
        <v>1036488.0757699999</v>
      </c>
      <c r="Z62" s="37">
        <f t="shared" si="2"/>
        <v>27.140251263349736</v>
      </c>
      <c r="AA62" s="38">
        <f t="shared" si="3"/>
        <v>72.859748736650261</v>
      </c>
      <c r="AB62" s="68" t="str">
        <f t="shared" si="4"/>
        <v>ALTO</v>
      </c>
    </row>
    <row r="63" spans="1:28" ht="48" customHeight="1">
      <c r="A63" s="19"/>
      <c r="B63" s="61">
        <v>58</v>
      </c>
      <c r="C63" s="61" t="s">
        <v>99</v>
      </c>
      <c r="D63" s="61" t="s">
        <v>39</v>
      </c>
      <c r="E63" s="41" t="s">
        <v>40</v>
      </c>
      <c r="F63" s="62">
        <v>1499400</v>
      </c>
      <c r="G63" s="63">
        <v>463280.79999999993</v>
      </c>
      <c r="H63" s="63">
        <v>472293.12499999994</v>
      </c>
      <c r="I63" s="63">
        <v>479781.14308039995</v>
      </c>
      <c r="J63" s="63">
        <v>562810.5</v>
      </c>
      <c r="K63" s="63">
        <v>514051.09965999995</v>
      </c>
      <c r="L63" s="63">
        <v>601629.4162199999</v>
      </c>
      <c r="M63" s="63">
        <v>479780.94296999992</v>
      </c>
      <c r="N63" s="63">
        <v>350193.19999999995</v>
      </c>
      <c r="O63" s="63">
        <v>495332.09599999996</v>
      </c>
      <c r="P63" s="63">
        <v>513917.27582999994</v>
      </c>
      <c r="Q63" s="63">
        <v>685401.63297199993</v>
      </c>
      <c r="R63" s="63">
        <v>681626.04999999993</v>
      </c>
      <c r="S63" s="63">
        <v>648662.61211999995</v>
      </c>
      <c r="T63" s="33">
        <f t="shared" si="5"/>
        <v>14</v>
      </c>
      <c r="U63" s="34">
        <f t="shared" si="0"/>
        <v>603440</v>
      </c>
      <c r="V63" s="36">
        <f t="shared" si="6"/>
        <v>264376.2662430075</v>
      </c>
      <c r="W63" s="36">
        <f t="shared" si="7"/>
        <v>350193.19999999995</v>
      </c>
      <c r="X63" s="36">
        <f t="shared" si="8"/>
        <v>567018.82837483916</v>
      </c>
      <c r="Y63" s="36">
        <f t="shared" si="1"/>
        <v>513984.18774499994</v>
      </c>
      <c r="Z63" s="37">
        <f t="shared" si="2"/>
        <v>43.81152496404075</v>
      </c>
      <c r="AA63" s="38">
        <f t="shared" si="3"/>
        <v>56.18847503595925</v>
      </c>
      <c r="AB63" s="68" t="str">
        <f t="shared" si="4"/>
        <v>BAJO</v>
      </c>
    </row>
    <row r="64" spans="1:28" ht="48" customHeight="1">
      <c r="A64" s="19"/>
      <c r="B64" s="61">
        <v>59</v>
      </c>
      <c r="C64" s="61" t="s">
        <v>100</v>
      </c>
      <c r="D64" s="61" t="s">
        <v>39</v>
      </c>
      <c r="E64" s="41" t="s">
        <v>40</v>
      </c>
      <c r="F64" s="62">
        <v>10353000</v>
      </c>
      <c r="G64" s="63">
        <v>85341.2</v>
      </c>
      <c r="H64" s="63">
        <v>133323.554</v>
      </c>
      <c r="I64" s="63">
        <v>135437.22009999998</v>
      </c>
      <c r="J64" s="63">
        <v>137575.9</v>
      </c>
      <c r="K64" s="63">
        <v>145111.30724999998</v>
      </c>
      <c r="L64" s="63">
        <v>169833.69647999998</v>
      </c>
      <c r="M64" s="63">
        <v>135437.22009999998</v>
      </c>
      <c r="N64" s="63">
        <v>85046.92</v>
      </c>
      <c r="O64" s="63">
        <v>139827.14199999999</v>
      </c>
      <c r="P64" s="63">
        <v>145111.30724999998</v>
      </c>
      <c r="Q64" s="63">
        <v>193481.74299999999</v>
      </c>
      <c r="R64" s="63">
        <v>192606.25999999998</v>
      </c>
      <c r="S64" s="63">
        <v>183110.51703999998</v>
      </c>
      <c r="T64" s="33">
        <f t="shared" si="5"/>
        <v>14</v>
      </c>
      <c r="U64" s="34">
        <f t="shared" si="0"/>
        <v>873875</v>
      </c>
      <c r="V64" s="36">
        <f t="shared" si="6"/>
        <v>2629229.7987296465</v>
      </c>
      <c r="W64" s="36">
        <f t="shared" si="7"/>
        <v>85046.92</v>
      </c>
      <c r="X64" s="36">
        <f t="shared" si="8"/>
        <v>191043.45799385253</v>
      </c>
      <c r="Y64" s="36">
        <f t="shared" si="1"/>
        <v>142469.22462499997</v>
      </c>
      <c r="Z64" s="37">
        <f t="shared" si="2"/>
        <v>300.87023873318799</v>
      </c>
      <c r="AA64" s="38">
        <f t="shared" si="3"/>
        <v>-200.87023873318799</v>
      </c>
      <c r="AB64" s="68" t="str">
        <f t="shared" si="4"/>
        <v>BAJO</v>
      </c>
    </row>
    <row r="65" spans="1:28" ht="48" customHeight="1">
      <c r="A65" s="19"/>
      <c r="B65" s="61">
        <v>60</v>
      </c>
      <c r="C65" s="61" t="s">
        <v>101</v>
      </c>
      <c r="D65" s="61" t="s">
        <v>39</v>
      </c>
      <c r="E65" s="41" t="s">
        <v>40</v>
      </c>
      <c r="F65" s="62">
        <v>3451000</v>
      </c>
      <c r="G65" s="63">
        <v>85341.2</v>
      </c>
      <c r="H65" s="63">
        <v>112812.238</v>
      </c>
      <c r="I65" s="63">
        <v>114600.72469999999</v>
      </c>
      <c r="J65" s="63">
        <v>118815.54999999999</v>
      </c>
      <c r="K65" s="63">
        <v>122786.49075</v>
      </c>
      <c r="L65" s="63">
        <v>143705.53169</v>
      </c>
      <c r="M65" s="63">
        <v>114600.72469999999</v>
      </c>
      <c r="N65" s="63">
        <v>112562.09999999999</v>
      </c>
      <c r="O65" s="63">
        <v>118315.27399999999</v>
      </c>
      <c r="P65" s="63">
        <v>122786.49075</v>
      </c>
      <c r="Q65" s="63">
        <v>163715.321</v>
      </c>
      <c r="R65" s="63">
        <v>162589.69999999998</v>
      </c>
      <c r="S65" s="63">
        <v>154939.38691999996</v>
      </c>
      <c r="T65" s="33">
        <f t="shared" si="5"/>
        <v>14</v>
      </c>
      <c r="U65" s="34">
        <f t="shared" si="0"/>
        <v>364184</v>
      </c>
      <c r="V65" s="36">
        <f t="shared" si="6"/>
        <v>856391.76318200189</v>
      </c>
      <c r="W65" s="36">
        <f t="shared" si="7"/>
        <v>85341.2</v>
      </c>
      <c r="X65" s="36">
        <f t="shared" si="8"/>
        <v>158235.62613478673</v>
      </c>
      <c r="Y65" s="36">
        <f t="shared" si="1"/>
        <v>120801.02037499999</v>
      </c>
      <c r="Z65" s="37">
        <f t="shared" si="2"/>
        <v>235.1535935631444</v>
      </c>
      <c r="AA65" s="38">
        <f t="shared" si="3"/>
        <v>-135.1535935631444</v>
      </c>
      <c r="AB65" s="68" t="str">
        <f t="shared" si="4"/>
        <v>BAJO</v>
      </c>
    </row>
    <row r="66" spans="1:28" ht="48" customHeight="1">
      <c r="A66" s="19"/>
      <c r="B66" s="61">
        <v>61</v>
      </c>
      <c r="C66" s="61" t="s">
        <v>102</v>
      </c>
      <c r="D66" s="61" t="s">
        <v>39</v>
      </c>
      <c r="E66" s="41" t="s">
        <v>40</v>
      </c>
      <c r="F66" s="62">
        <v>1071000</v>
      </c>
      <c r="G66" s="63">
        <v>243831.99999999994</v>
      </c>
      <c r="H66" s="63">
        <v>266647.10800000001</v>
      </c>
      <c r="I66" s="63">
        <v>270874.44019999995</v>
      </c>
      <c r="J66" s="63">
        <v>312672.5</v>
      </c>
      <c r="K66" s="63">
        <v>290222.61449999997</v>
      </c>
      <c r="L66" s="63">
        <v>339667.39295999997</v>
      </c>
      <c r="M66" s="63">
        <v>270874.44019999995</v>
      </c>
      <c r="N66" s="63">
        <v>250137.99999999997</v>
      </c>
      <c r="O66" s="63">
        <v>279654.28399999999</v>
      </c>
      <c r="P66" s="63">
        <v>290222.61449999997</v>
      </c>
      <c r="Q66" s="63">
        <v>386963.48599999998</v>
      </c>
      <c r="R66" s="63">
        <v>381460.44999999995</v>
      </c>
      <c r="S66" s="63">
        <v>366221.03407999995</v>
      </c>
      <c r="T66" s="33">
        <f t="shared" si="5"/>
        <v>14</v>
      </c>
      <c r="U66" s="34">
        <f t="shared" si="0"/>
        <v>358604</v>
      </c>
      <c r="V66" s="36">
        <f t="shared" si="6"/>
        <v>202789.94188693925</v>
      </c>
      <c r="W66" s="36">
        <f t="shared" si="7"/>
        <v>243831.99999999994</v>
      </c>
      <c r="X66" s="36">
        <f t="shared" si="8"/>
        <v>328831.24557113083</v>
      </c>
      <c r="Y66" s="36">
        <f t="shared" si="1"/>
        <v>290222.61449999997</v>
      </c>
      <c r="Z66" s="37">
        <f t="shared" si="2"/>
        <v>56.549827075810434</v>
      </c>
      <c r="AA66" s="38">
        <f t="shared" si="3"/>
        <v>43.450172924189566</v>
      </c>
      <c r="AB66" s="68" t="str">
        <f t="shared" si="4"/>
        <v>BAJO</v>
      </c>
    </row>
    <row r="67" spans="1:28" ht="48" customHeight="1">
      <c r="A67" s="19"/>
      <c r="B67" s="61">
        <v>62</v>
      </c>
      <c r="C67" s="61" t="s">
        <v>103</v>
      </c>
      <c r="D67" s="61" t="s">
        <v>39</v>
      </c>
      <c r="E67" s="41" t="s">
        <v>40</v>
      </c>
      <c r="F67" s="62">
        <v>1547000</v>
      </c>
      <c r="G67" s="63">
        <v>243831.99999999994</v>
      </c>
      <c r="H67" s="63">
        <v>292286.25299999997</v>
      </c>
      <c r="I67" s="63">
        <v>296920.05945</v>
      </c>
      <c r="J67" s="63">
        <v>287658.69999999995</v>
      </c>
      <c r="K67" s="63">
        <v>318129.26046999998</v>
      </c>
      <c r="L67" s="63">
        <v>372327.91161999997</v>
      </c>
      <c r="M67" s="63">
        <v>296920.05945</v>
      </c>
      <c r="N67" s="63">
        <v>225124.19999999998</v>
      </c>
      <c r="O67" s="63">
        <v>306544.11900000001</v>
      </c>
      <c r="P67" s="63">
        <v>318054.21906999999</v>
      </c>
      <c r="Q67" s="63">
        <v>424171.5135</v>
      </c>
      <c r="R67" s="63">
        <v>418981.14999999997</v>
      </c>
      <c r="S67" s="63">
        <v>401435.25151999993</v>
      </c>
      <c r="T67" s="33">
        <f t="shared" si="5"/>
        <v>14</v>
      </c>
      <c r="U67" s="34">
        <f t="shared" si="0"/>
        <v>410670</v>
      </c>
      <c r="V67" s="36">
        <f t="shared" si="6"/>
        <v>320526.69304017309</v>
      </c>
      <c r="W67" s="36">
        <f t="shared" si="7"/>
        <v>225124.19999999998</v>
      </c>
      <c r="X67" s="36">
        <f t="shared" si="8"/>
        <v>355680.6313877381</v>
      </c>
      <c r="Y67" s="36">
        <f t="shared" si="1"/>
        <v>312299.16903500003</v>
      </c>
      <c r="Z67" s="37">
        <f t="shared" si="2"/>
        <v>78.049697577172211</v>
      </c>
      <c r="AA67" s="38">
        <f t="shared" si="3"/>
        <v>21.950302422827789</v>
      </c>
      <c r="AB67" s="68" t="str">
        <f t="shared" si="4"/>
        <v>BAJO</v>
      </c>
    </row>
    <row r="68" spans="1:28" ht="48" customHeight="1">
      <c r="A68" s="19"/>
      <c r="B68" s="61">
        <v>63</v>
      </c>
      <c r="C68" s="61" t="s">
        <v>104</v>
      </c>
      <c r="D68" s="61" t="s">
        <v>39</v>
      </c>
      <c r="E68" s="41" t="s">
        <v>40</v>
      </c>
      <c r="F68" s="62">
        <v>1737400</v>
      </c>
      <c r="G68" s="63">
        <v>487663.99999999988</v>
      </c>
      <c r="H68" s="63">
        <v>871730.92999999993</v>
      </c>
      <c r="I68" s="63">
        <v>885551.05449999997</v>
      </c>
      <c r="J68" s="63">
        <v>1125621</v>
      </c>
      <c r="K68" s="63">
        <v>948804.70124999993</v>
      </c>
      <c r="L68" s="63">
        <v>1110451.38099</v>
      </c>
      <c r="M68" s="63">
        <v>885551.05449999997</v>
      </c>
      <c r="N68" s="63">
        <v>812948.5</v>
      </c>
      <c r="O68" s="63">
        <v>914254.3899999999</v>
      </c>
      <c r="P68" s="63">
        <v>948804.70124999993</v>
      </c>
      <c r="Q68" s="63">
        <v>1265072.9349999998</v>
      </c>
      <c r="R68" s="63">
        <v>1256943.45</v>
      </c>
      <c r="S68" s="63">
        <v>1197262.6672399999</v>
      </c>
      <c r="T68" s="33">
        <f t="shared" si="5"/>
        <v>14</v>
      </c>
      <c r="U68" s="34">
        <f t="shared" si="0"/>
        <v>1032004</v>
      </c>
      <c r="V68" s="36">
        <f t="shared" si="6"/>
        <v>278428.74379949446</v>
      </c>
      <c r="W68" s="36">
        <f t="shared" si="7"/>
        <v>487663.99999999988</v>
      </c>
      <c r="X68" s="36">
        <f t="shared" si="8"/>
        <v>994231.68658147042</v>
      </c>
      <c r="Y68" s="36">
        <f t="shared" si="1"/>
        <v>948804.70124999993</v>
      </c>
      <c r="Z68" s="37">
        <f t="shared" si="2"/>
        <v>26.979424866521303</v>
      </c>
      <c r="AA68" s="38">
        <f t="shared" si="3"/>
        <v>73.020575133478701</v>
      </c>
      <c r="AB68" s="68" t="str">
        <f t="shared" si="4"/>
        <v>ALTO</v>
      </c>
    </row>
    <row r="69" spans="1:28" ht="48" customHeight="1">
      <c r="A69" s="19"/>
      <c r="B69" s="61">
        <v>64</v>
      </c>
      <c r="C69" s="61" t="s">
        <v>105</v>
      </c>
      <c r="D69" s="61" t="s">
        <v>39</v>
      </c>
      <c r="E69" s="41" t="s">
        <v>40</v>
      </c>
      <c r="F69" s="62">
        <v>1547000</v>
      </c>
      <c r="G69" s="63">
        <v>548621.99999999988</v>
      </c>
      <c r="H69" s="63">
        <v>615339.48</v>
      </c>
      <c r="I69" s="63">
        <v>625094.86199999996</v>
      </c>
      <c r="J69" s="63">
        <v>750414</v>
      </c>
      <c r="K69" s="63">
        <v>669744.495</v>
      </c>
      <c r="L69" s="63">
        <v>783848.69576999999</v>
      </c>
      <c r="M69" s="63">
        <v>625094.86199999996</v>
      </c>
      <c r="N69" s="63">
        <v>500275.99999999994</v>
      </c>
      <c r="O69" s="63">
        <v>645356.03999999992</v>
      </c>
      <c r="P69" s="63">
        <v>669744.495</v>
      </c>
      <c r="Q69" s="63">
        <v>892992.65999999992</v>
      </c>
      <c r="R69" s="63">
        <v>887989.89999999991</v>
      </c>
      <c r="S69" s="63">
        <v>845126.58863999986</v>
      </c>
      <c r="T69" s="33">
        <f t="shared" si="5"/>
        <v>14</v>
      </c>
      <c r="U69" s="34">
        <f t="shared" si="0"/>
        <v>757617</v>
      </c>
      <c r="V69" s="36">
        <f t="shared" si="6"/>
        <v>247871.39533733987</v>
      </c>
      <c r="W69" s="36">
        <f t="shared" si="7"/>
        <v>500275.99999999994</v>
      </c>
      <c r="X69" s="36">
        <f t="shared" si="8"/>
        <v>727577.34796010319</v>
      </c>
      <c r="Y69" s="36">
        <f t="shared" si="1"/>
        <v>669744.495</v>
      </c>
      <c r="Z69" s="37">
        <f t="shared" si="2"/>
        <v>32.717243057816795</v>
      </c>
      <c r="AA69" s="38">
        <f t="shared" si="3"/>
        <v>67.282756942183198</v>
      </c>
      <c r="AB69" s="68" t="str">
        <f t="shared" si="4"/>
        <v>BAJO</v>
      </c>
    </row>
    <row r="70" spans="1:28" ht="48" customHeight="1">
      <c r="A70" s="19"/>
      <c r="B70" s="61">
        <v>65</v>
      </c>
      <c r="C70" s="61" t="s">
        <v>106</v>
      </c>
      <c r="D70" s="61" t="s">
        <v>39</v>
      </c>
      <c r="E70" s="41" t="s">
        <v>40</v>
      </c>
      <c r="F70" s="62">
        <v>1927800</v>
      </c>
      <c r="G70" s="63">
        <v>121915.99999999997</v>
      </c>
      <c r="H70" s="63">
        <v>123067.89599999999</v>
      </c>
      <c r="I70" s="63">
        <v>125018.97239999998</v>
      </c>
      <c r="J70" s="63">
        <v>137575.9</v>
      </c>
      <c r="K70" s="63">
        <v>133948.899</v>
      </c>
      <c r="L70" s="63">
        <v>156770.23942999999</v>
      </c>
      <c r="M70" s="63">
        <v>125018.97239999998</v>
      </c>
      <c r="N70" s="63">
        <v>102556.57999999999</v>
      </c>
      <c r="O70" s="63">
        <v>129071.208</v>
      </c>
      <c r="P70" s="63">
        <v>133948.899</v>
      </c>
      <c r="Q70" s="63">
        <v>178598.53199999998</v>
      </c>
      <c r="R70" s="63">
        <v>175096.59999999998</v>
      </c>
      <c r="S70" s="63">
        <v>169025.56155999997</v>
      </c>
      <c r="T70" s="33">
        <f t="shared" si="5"/>
        <v>14</v>
      </c>
      <c r="U70" s="34">
        <f t="shared" ref="U70:U111" si="9">ROUND(AVERAGE(F70:S70),0)</f>
        <v>267101</v>
      </c>
      <c r="V70" s="36">
        <f t="shared" si="6"/>
        <v>461098.99487036606</v>
      </c>
      <c r="W70" s="36">
        <f t="shared" si="7"/>
        <v>102556.57999999999</v>
      </c>
      <c r="X70" s="36">
        <f t="shared" si="8"/>
        <v>166171.85296887247</v>
      </c>
      <c r="Y70" s="36">
        <f t="shared" ref="Y70:Y130" si="10">+MEDIAN(F70:S70)</f>
        <v>133948.899</v>
      </c>
      <c r="Z70" s="37">
        <f t="shared" ref="Z70:Z130" si="11">V70/U70*100</f>
        <v>172.63095041589739</v>
      </c>
      <c r="AA70" s="38">
        <f t="shared" ref="AA70:AA130" si="12">100-Z70</f>
        <v>-72.630950415897388</v>
      </c>
      <c r="AB70" s="68" t="str">
        <f t="shared" ref="AB70:AB130" si="13">IF(AA70&gt;70,"ALTO","BAJO")</f>
        <v>BAJO</v>
      </c>
    </row>
    <row r="71" spans="1:28" ht="48" customHeight="1">
      <c r="A71" s="19"/>
      <c r="B71" s="61">
        <v>66</v>
      </c>
      <c r="C71" s="61" t="s">
        <v>107</v>
      </c>
      <c r="D71" s="61" t="s">
        <v>39</v>
      </c>
      <c r="E71" s="41" t="s">
        <v>40</v>
      </c>
      <c r="F71" s="62">
        <v>452200</v>
      </c>
      <c r="G71" s="63">
        <v>97532.799999999988</v>
      </c>
      <c r="H71" s="63">
        <v>143579.212</v>
      </c>
      <c r="I71" s="63">
        <v>145855.46779999998</v>
      </c>
      <c r="J71" s="63">
        <v>143829.34999999998</v>
      </c>
      <c r="K71" s="63">
        <v>156273.71549999999</v>
      </c>
      <c r="L71" s="63">
        <v>182898.40422</v>
      </c>
      <c r="M71" s="63">
        <v>145855.46779999998</v>
      </c>
      <c r="N71" s="63">
        <v>125068.99999999999</v>
      </c>
      <c r="O71" s="63">
        <v>150583.076</v>
      </c>
      <c r="P71" s="63">
        <v>156273.71549999999</v>
      </c>
      <c r="Q71" s="63">
        <v>208364.954</v>
      </c>
      <c r="R71" s="63">
        <v>187603.5</v>
      </c>
      <c r="S71" s="63">
        <v>197196.69167999999</v>
      </c>
      <c r="T71" s="33">
        <f t="shared" ref="T71:T131" si="14">COUNT(F71:S71)</f>
        <v>14</v>
      </c>
      <c r="U71" s="34">
        <f t="shared" si="9"/>
        <v>178080</v>
      </c>
      <c r="V71" s="36">
        <f t="shared" ref="V71:V131" si="15">STDEVP(F71:S71)</f>
        <v>81057.163966574895</v>
      </c>
      <c r="W71" s="36">
        <f t="shared" ref="W71:W131" si="16">+MIN(F71:S71)</f>
        <v>97532.799999999988</v>
      </c>
      <c r="X71" s="36">
        <f t="shared" ref="X71:X131" si="17">+GEOMEAN(F71:S71)</f>
        <v>166481.90822428747</v>
      </c>
      <c r="Y71" s="36">
        <f t="shared" si="10"/>
        <v>153428.39575</v>
      </c>
      <c r="Z71" s="37">
        <f t="shared" si="11"/>
        <v>45.51727536308114</v>
      </c>
      <c r="AA71" s="38">
        <f t="shared" si="12"/>
        <v>54.48272463691886</v>
      </c>
      <c r="AB71" s="68" t="str">
        <f t="shared" si="13"/>
        <v>BAJO</v>
      </c>
    </row>
    <row r="72" spans="1:28" ht="48" customHeight="1">
      <c r="A72" s="19"/>
      <c r="B72" s="61">
        <v>67</v>
      </c>
      <c r="C72" s="61" t="s">
        <v>108</v>
      </c>
      <c r="D72" s="61" t="s">
        <v>39</v>
      </c>
      <c r="E72" s="41" t="s">
        <v>40</v>
      </c>
      <c r="F72" s="62">
        <v>416500</v>
      </c>
      <c r="G72" s="63">
        <v>48766.399999999994</v>
      </c>
      <c r="H72" s="63">
        <v>82045.263999999996</v>
      </c>
      <c r="I72" s="63">
        <v>83345.981599999985</v>
      </c>
      <c r="J72" s="63">
        <v>100055.2</v>
      </c>
      <c r="K72" s="63">
        <v>89299.265999999989</v>
      </c>
      <c r="L72" s="63">
        <v>104512.65915999998</v>
      </c>
      <c r="M72" s="63">
        <v>83345.981599999985</v>
      </c>
      <c r="N72" s="63">
        <v>100055.2</v>
      </c>
      <c r="O72" s="63">
        <v>86047.471999999994</v>
      </c>
      <c r="P72" s="63">
        <v>89299.265999999989</v>
      </c>
      <c r="Q72" s="63">
        <v>119065.68799999999</v>
      </c>
      <c r="R72" s="63">
        <v>112937.30699999999</v>
      </c>
      <c r="S72" s="63">
        <v>112683.30131999998</v>
      </c>
      <c r="T72" s="33">
        <f t="shared" si="14"/>
        <v>14</v>
      </c>
      <c r="U72" s="34">
        <f t="shared" si="9"/>
        <v>116283</v>
      </c>
      <c r="V72" s="36">
        <f t="shared" si="15"/>
        <v>84978.23460871671</v>
      </c>
      <c r="W72" s="36">
        <f t="shared" si="16"/>
        <v>48766.399999999994</v>
      </c>
      <c r="X72" s="36">
        <f t="shared" si="17"/>
        <v>101660.38141918229</v>
      </c>
      <c r="Y72" s="36">
        <f t="shared" si="10"/>
        <v>94677.232999999993</v>
      </c>
      <c r="Z72" s="37">
        <f t="shared" si="11"/>
        <v>73.078811699660918</v>
      </c>
      <c r="AA72" s="38">
        <f t="shared" si="12"/>
        <v>26.921188300339082</v>
      </c>
      <c r="AB72" s="68" t="str">
        <f t="shared" si="13"/>
        <v>BAJO</v>
      </c>
    </row>
    <row r="73" spans="1:28" ht="48" customHeight="1">
      <c r="A73" s="19"/>
      <c r="B73" s="61">
        <v>68</v>
      </c>
      <c r="C73" s="61" t="s">
        <v>109</v>
      </c>
      <c r="D73" s="61" t="s">
        <v>39</v>
      </c>
      <c r="E73" s="41" t="s">
        <v>40</v>
      </c>
      <c r="F73" s="62">
        <v>392700</v>
      </c>
      <c r="G73" s="63">
        <v>48766.399999999994</v>
      </c>
      <c r="H73" s="63">
        <v>82045.263999999996</v>
      </c>
      <c r="I73" s="63">
        <v>83345.981599999985</v>
      </c>
      <c r="J73" s="63">
        <v>100055.2</v>
      </c>
      <c r="K73" s="63">
        <v>89299.265999999989</v>
      </c>
      <c r="L73" s="63">
        <v>104512.65915999998</v>
      </c>
      <c r="M73" s="63">
        <v>83345.981599999985</v>
      </c>
      <c r="N73" s="63">
        <v>100055.2</v>
      </c>
      <c r="O73" s="63">
        <v>86047.471999999994</v>
      </c>
      <c r="P73" s="63">
        <v>89299.265999999989</v>
      </c>
      <c r="Q73" s="63">
        <v>119065.68799999999</v>
      </c>
      <c r="R73" s="63">
        <v>112937.30699999999</v>
      </c>
      <c r="S73" s="63">
        <v>112683.30131999998</v>
      </c>
      <c r="T73" s="33">
        <f t="shared" si="14"/>
        <v>14</v>
      </c>
      <c r="U73" s="34">
        <f t="shared" si="9"/>
        <v>114583</v>
      </c>
      <c r="V73" s="36">
        <f t="shared" si="15"/>
        <v>78981.844910129905</v>
      </c>
      <c r="W73" s="36">
        <f t="shared" si="16"/>
        <v>48766.399999999994</v>
      </c>
      <c r="X73" s="36">
        <f t="shared" si="17"/>
        <v>101234.01035168103</v>
      </c>
      <c r="Y73" s="36">
        <f t="shared" si="10"/>
        <v>94677.232999999993</v>
      </c>
      <c r="Z73" s="37">
        <f t="shared" si="11"/>
        <v>68.92981062647155</v>
      </c>
      <c r="AA73" s="38">
        <f t="shared" si="12"/>
        <v>31.07018937352845</v>
      </c>
      <c r="AB73" s="68" t="str">
        <f t="shared" si="13"/>
        <v>BAJO</v>
      </c>
    </row>
    <row r="74" spans="1:28" ht="48" customHeight="1">
      <c r="A74" s="19"/>
      <c r="B74" s="61">
        <v>69</v>
      </c>
      <c r="C74" s="61" t="s">
        <v>110</v>
      </c>
      <c r="D74" s="61" t="s">
        <v>39</v>
      </c>
      <c r="E74" s="41" t="s">
        <v>40</v>
      </c>
      <c r="F74" s="62">
        <v>666400</v>
      </c>
      <c r="G74" s="63">
        <v>73149.599999999991</v>
      </c>
      <c r="H74" s="63">
        <v>92300.921999999991</v>
      </c>
      <c r="I74" s="63">
        <v>93764.229299999992</v>
      </c>
      <c r="J74" s="63">
        <v>106308.65</v>
      </c>
      <c r="K74" s="63">
        <v>100461.67425</v>
      </c>
      <c r="L74" s="63">
        <v>117577.36689999999</v>
      </c>
      <c r="M74" s="63">
        <v>93764.229299999992</v>
      </c>
      <c r="N74" s="63">
        <v>125068.99999999999</v>
      </c>
      <c r="O74" s="63">
        <v>96803.405999999988</v>
      </c>
      <c r="P74" s="63">
        <v>100461.67425</v>
      </c>
      <c r="Q74" s="63">
        <v>133948.899</v>
      </c>
      <c r="R74" s="63">
        <v>131322.44999999998</v>
      </c>
      <c r="S74" s="63">
        <v>126769.47595999998</v>
      </c>
      <c r="T74" s="33">
        <f t="shared" si="14"/>
        <v>14</v>
      </c>
      <c r="U74" s="34">
        <f t="shared" si="9"/>
        <v>147007</v>
      </c>
      <c r="V74" s="36">
        <f t="shared" si="15"/>
        <v>145054.05177191686</v>
      </c>
      <c r="W74" s="36">
        <f t="shared" si="16"/>
        <v>73149.599999999991</v>
      </c>
      <c r="X74" s="36">
        <f t="shared" si="17"/>
        <v>120413.52241129917</v>
      </c>
      <c r="Y74" s="36">
        <f t="shared" si="10"/>
        <v>103385.162125</v>
      </c>
      <c r="Z74" s="37">
        <f t="shared" si="11"/>
        <v>98.67152705103625</v>
      </c>
      <c r="AA74" s="38">
        <f t="shared" si="12"/>
        <v>1.3284729489637499</v>
      </c>
      <c r="AB74" s="68" t="str">
        <f t="shared" si="13"/>
        <v>BAJO</v>
      </c>
    </row>
    <row r="75" spans="1:28" ht="48" customHeight="1">
      <c r="A75" s="19"/>
      <c r="B75" s="61">
        <v>70</v>
      </c>
      <c r="C75" s="61" t="s">
        <v>111</v>
      </c>
      <c r="D75" s="61" t="s">
        <v>39</v>
      </c>
      <c r="E75" s="41" t="s">
        <v>40</v>
      </c>
      <c r="F75" s="62">
        <v>928200</v>
      </c>
      <c r="G75" s="63">
        <v>85341.2</v>
      </c>
      <c r="H75" s="63">
        <v>92300.921999999991</v>
      </c>
      <c r="I75" s="63">
        <v>93764.229299999992</v>
      </c>
      <c r="J75" s="63">
        <v>106308.65</v>
      </c>
      <c r="K75" s="63">
        <v>100461.67425</v>
      </c>
      <c r="L75" s="63">
        <v>117577.36689999999</v>
      </c>
      <c r="M75" s="63">
        <v>93764.229299999992</v>
      </c>
      <c r="N75" s="63">
        <v>125068.99999999999</v>
      </c>
      <c r="O75" s="63">
        <v>96803.405999999988</v>
      </c>
      <c r="P75" s="63">
        <v>100461.67425</v>
      </c>
      <c r="Q75" s="63">
        <v>133948.899</v>
      </c>
      <c r="R75" s="63">
        <v>131322.44999999998</v>
      </c>
      <c r="S75" s="63">
        <v>126769.47595999998</v>
      </c>
      <c r="T75" s="33">
        <f t="shared" si="14"/>
        <v>14</v>
      </c>
      <c r="U75" s="34">
        <f t="shared" si="9"/>
        <v>166578</v>
      </c>
      <c r="V75" s="36">
        <f t="shared" si="15"/>
        <v>211803.19008278582</v>
      </c>
      <c r="W75" s="36">
        <f t="shared" si="16"/>
        <v>85341.2</v>
      </c>
      <c r="X75" s="36">
        <f t="shared" si="17"/>
        <v>124662.61006769502</v>
      </c>
      <c r="Y75" s="36">
        <f t="shared" si="10"/>
        <v>103385.162125</v>
      </c>
      <c r="Z75" s="37">
        <f t="shared" si="11"/>
        <v>127.14955761432232</v>
      </c>
      <c r="AA75" s="38">
        <f t="shared" si="12"/>
        <v>-27.149557614322319</v>
      </c>
      <c r="AB75" s="68" t="str">
        <f t="shared" si="13"/>
        <v>BAJO</v>
      </c>
    </row>
    <row r="76" spans="1:28" ht="48" customHeight="1">
      <c r="A76" s="19"/>
      <c r="B76" s="61">
        <v>71</v>
      </c>
      <c r="C76" s="61" t="s">
        <v>112</v>
      </c>
      <c r="D76" s="61" t="s">
        <v>39</v>
      </c>
      <c r="E76" s="41" t="s">
        <v>40</v>
      </c>
      <c r="F76" s="62">
        <v>511700</v>
      </c>
      <c r="G76" s="63">
        <v>121915.99999999997</v>
      </c>
      <c r="H76" s="63">
        <v>225624.476</v>
      </c>
      <c r="I76" s="63">
        <v>229201.44939999998</v>
      </c>
      <c r="J76" s="63">
        <v>262644.89999999997</v>
      </c>
      <c r="K76" s="63">
        <v>245572.98149999999</v>
      </c>
      <c r="L76" s="63">
        <v>287411.06338000001</v>
      </c>
      <c r="M76" s="63">
        <v>229201.44939999998</v>
      </c>
      <c r="N76" s="63">
        <v>137575.9</v>
      </c>
      <c r="O76" s="63">
        <v>236630.54799999998</v>
      </c>
      <c r="P76" s="63">
        <v>245572.98149999999</v>
      </c>
      <c r="Q76" s="63">
        <v>327430.64199999999</v>
      </c>
      <c r="R76" s="63">
        <v>325179.39999999997</v>
      </c>
      <c r="S76" s="63">
        <v>309879.99299999996</v>
      </c>
      <c r="T76" s="33">
        <f t="shared" si="14"/>
        <v>14</v>
      </c>
      <c r="U76" s="34">
        <f t="shared" si="9"/>
        <v>263967</v>
      </c>
      <c r="V76" s="36">
        <f t="shared" si="15"/>
        <v>89948.477476625922</v>
      </c>
      <c r="W76" s="36">
        <f t="shared" si="16"/>
        <v>121915.99999999997</v>
      </c>
      <c r="X76" s="36">
        <f t="shared" si="17"/>
        <v>249466.84674439501</v>
      </c>
      <c r="Y76" s="36">
        <f t="shared" si="10"/>
        <v>245572.98149999999</v>
      </c>
      <c r="Z76" s="37">
        <f t="shared" si="11"/>
        <v>34.075652440125445</v>
      </c>
      <c r="AA76" s="38">
        <f t="shared" si="12"/>
        <v>65.924347559874548</v>
      </c>
      <c r="AB76" s="68" t="str">
        <f t="shared" si="13"/>
        <v>BAJO</v>
      </c>
    </row>
    <row r="77" spans="1:28" ht="48" customHeight="1">
      <c r="A77" s="19"/>
      <c r="B77" s="61">
        <v>72</v>
      </c>
      <c r="C77" s="61" t="s">
        <v>113</v>
      </c>
      <c r="D77" s="61" t="s">
        <v>39</v>
      </c>
      <c r="E77" s="41" t="s">
        <v>40</v>
      </c>
      <c r="F77" s="62">
        <v>452200</v>
      </c>
      <c r="G77" s="63">
        <v>121915.99999999997</v>
      </c>
      <c r="H77" s="63">
        <v>235880.13399999999</v>
      </c>
      <c r="I77" s="63">
        <v>239619.69709999996</v>
      </c>
      <c r="J77" s="63">
        <v>275151.8</v>
      </c>
      <c r="K77" s="63">
        <v>256735.38974999997</v>
      </c>
      <c r="L77" s="63">
        <v>300475.77111999999</v>
      </c>
      <c r="M77" s="63">
        <v>239619.69709999996</v>
      </c>
      <c r="N77" s="63">
        <v>200110.4</v>
      </c>
      <c r="O77" s="63">
        <v>247386.48199999999</v>
      </c>
      <c r="P77" s="63">
        <v>256735.38974999997</v>
      </c>
      <c r="Q77" s="63">
        <v>342313.853</v>
      </c>
      <c r="R77" s="63">
        <v>337686.3</v>
      </c>
      <c r="S77" s="63">
        <v>323964.94847999996</v>
      </c>
      <c r="T77" s="33">
        <f t="shared" si="14"/>
        <v>14</v>
      </c>
      <c r="U77" s="34">
        <f t="shared" si="9"/>
        <v>273557</v>
      </c>
      <c r="V77" s="36">
        <f t="shared" si="15"/>
        <v>74347.0484921077</v>
      </c>
      <c r="W77" s="36">
        <f t="shared" si="16"/>
        <v>121915.99999999997</v>
      </c>
      <c r="X77" s="36">
        <f t="shared" si="17"/>
        <v>262921.37453668634</v>
      </c>
      <c r="Y77" s="36">
        <f t="shared" si="10"/>
        <v>256735.38974999997</v>
      </c>
      <c r="Z77" s="37">
        <f t="shared" si="11"/>
        <v>27.177900215350988</v>
      </c>
      <c r="AA77" s="38">
        <f t="shared" si="12"/>
        <v>72.822099784649012</v>
      </c>
      <c r="AB77" s="68" t="str">
        <f t="shared" si="13"/>
        <v>ALTO</v>
      </c>
    </row>
    <row r="78" spans="1:28" ht="48" customHeight="1">
      <c r="A78" s="19"/>
      <c r="B78" s="61">
        <v>73</v>
      </c>
      <c r="C78" s="61" t="s">
        <v>114</v>
      </c>
      <c r="D78" s="61" t="s">
        <v>39</v>
      </c>
      <c r="E78" s="41" t="s">
        <v>40</v>
      </c>
      <c r="F78" s="62">
        <v>666400</v>
      </c>
      <c r="G78" s="63">
        <v>121915.99999999997</v>
      </c>
      <c r="H78" s="63">
        <v>153834.87</v>
      </c>
      <c r="I78" s="63">
        <v>156273.71549999999</v>
      </c>
      <c r="J78" s="63">
        <v>150082.79999999999</v>
      </c>
      <c r="K78" s="63">
        <v>167436.12375</v>
      </c>
      <c r="L78" s="63">
        <v>195961.86126999996</v>
      </c>
      <c r="M78" s="63">
        <v>156273.71549999999</v>
      </c>
      <c r="N78" s="63">
        <v>150082.79999999999</v>
      </c>
      <c r="O78" s="63">
        <v>161339.00999999998</v>
      </c>
      <c r="P78" s="63">
        <v>167436.12375</v>
      </c>
      <c r="Q78" s="63">
        <v>223248.16499999998</v>
      </c>
      <c r="R78" s="63">
        <v>218870.75</v>
      </c>
      <c r="S78" s="63">
        <v>211281.64715999996</v>
      </c>
      <c r="T78" s="33">
        <f t="shared" si="14"/>
        <v>14</v>
      </c>
      <c r="U78" s="34">
        <f t="shared" si="9"/>
        <v>207174</v>
      </c>
      <c r="V78" s="36">
        <f t="shared" si="15"/>
        <v>130520.88450166069</v>
      </c>
      <c r="W78" s="36">
        <f t="shared" si="16"/>
        <v>121915.99999999997</v>
      </c>
      <c r="X78" s="36">
        <f t="shared" si="17"/>
        <v>186783.24631839155</v>
      </c>
      <c r="Y78" s="36">
        <f t="shared" si="10"/>
        <v>164387.56687499999</v>
      </c>
      <c r="Z78" s="37">
        <f t="shared" si="11"/>
        <v>63.000610357313512</v>
      </c>
      <c r="AA78" s="38">
        <f t="shared" si="12"/>
        <v>36.999389642686488</v>
      </c>
      <c r="AB78" s="68" t="str">
        <f t="shared" si="13"/>
        <v>BAJO</v>
      </c>
    </row>
    <row r="79" spans="1:28" ht="48" customHeight="1">
      <c r="A79" s="19"/>
      <c r="B79" s="61">
        <v>74</v>
      </c>
      <c r="C79" s="61" t="s">
        <v>115</v>
      </c>
      <c r="D79" s="61" t="s">
        <v>39</v>
      </c>
      <c r="E79" s="41" t="s">
        <v>40</v>
      </c>
      <c r="F79" s="62">
        <v>785400</v>
      </c>
      <c r="G79" s="63">
        <v>170682.4</v>
      </c>
      <c r="H79" s="63">
        <v>184601.84399999998</v>
      </c>
      <c r="I79" s="63">
        <v>187528.45859999998</v>
      </c>
      <c r="J79" s="63">
        <v>212617.3</v>
      </c>
      <c r="K79" s="63">
        <v>200923.34849999999</v>
      </c>
      <c r="L79" s="63">
        <v>235154.73379999999</v>
      </c>
      <c r="M79" s="63">
        <v>187528.45859999998</v>
      </c>
      <c r="N79" s="63">
        <v>162589.69999999998</v>
      </c>
      <c r="O79" s="63">
        <v>193606.81199999998</v>
      </c>
      <c r="P79" s="63">
        <v>200923.34849999999</v>
      </c>
      <c r="Q79" s="63">
        <v>267897.79800000001</v>
      </c>
      <c r="R79" s="63">
        <v>262644.89999999997</v>
      </c>
      <c r="S79" s="63">
        <v>253537.73275999996</v>
      </c>
      <c r="T79" s="33">
        <f t="shared" si="14"/>
        <v>14</v>
      </c>
      <c r="U79" s="34">
        <f t="shared" si="9"/>
        <v>250403</v>
      </c>
      <c r="V79" s="36">
        <f t="shared" si="15"/>
        <v>151839.4015156895</v>
      </c>
      <c r="W79" s="36">
        <f t="shared" si="16"/>
        <v>162589.69999999998</v>
      </c>
      <c r="X79" s="36">
        <f t="shared" si="17"/>
        <v>227362.27033411985</v>
      </c>
      <c r="Y79" s="36">
        <f t="shared" si="10"/>
        <v>200923.34849999999</v>
      </c>
      <c r="Z79" s="37">
        <f t="shared" si="11"/>
        <v>60.638012130721073</v>
      </c>
      <c r="AA79" s="38">
        <f t="shared" si="12"/>
        <v>39.361987869278927</v>
      </c>
      <c r="AB79" s="68" t="str">
        <f t="shared" si="13"/>
        <v>BAJO</v>
      </c>
    </row>
    <row r="80" spans="1:28" ht="48" customHeight="1">
      <c r="A80" s="19"/>
      <c r="B80" s="61">
        <v>75</v>
      </c>
      <c r="C80" s="61" t="s">
        <v>116</v>
      </c>
      <c r="D80" s="61" t="s">
        <v>39</v>
      </c>
      <c r="E80" s="41" t="s">
        <v>40</v>
      </c>
      <c r="F80" s="62">
        <v>809200</v>
      </c>
      <c r="G80" s="63">
        <v>170682.4</v>
      </c>
      <c r="H80" s="63">
        <v>174346.18599999999</v>
      </c>
      <c r="I80" s="63">
        <v>177110.21089999998</v>
      </c>
      <c r="J80" s="63">
        <v>206363.84999999998</v>
      </c>
      <c r="K80" s="63">
        <v>189760.94024999999</v>
      </c>
      <c r="L80" s="63">
        <v>222090.02605999997</v>
      </c>
      <c r="M80" s="63">
        <v>177110.21089999998</v>
      </c>
      <c r="N80" s="63">
        <v>162589.69999999998</v>
      </c>
      <c r="O80" s="63">
        <v>182850.878</v>
      </c>
      <c r="P80" s="63">
        <v>189760.94024999999</v>
      </c>
      <c r="Q80" s="63">
        <v>253014.58699999997</v>
      </c>
      <c r="R80" s="63">
        <v>251388.68999999997</v>
      </c>
      <c r="S80" s="63">
        <v>239452.77727999998</v>
      </c>
      <c r="T80" s="33">
        <f t="shared" si="14"/>
        <v>14</v>
      </c>
      <c r="U80" s="34">
        <f t="shared" si="9"/>
        <v>243266</v>
      </c>
      <c r="V80" s="36">
        <f t="shared" si="15"/>
        <v>159669.92032909635</v>
      </c>
      <c r="W80" s="36">
        <f t="shared" si="16"/>
        <v>162589.69999999998</v>
      </c>
      <c r="X80" s="36">
        <f t="shared" si="17"/>
        <v>218474.90555354577</v>
      </c>
      <c r="Y80" s="36">
        <f t="shared" si="10"/>
        <v>189760.94024999999</v>
      </c>
      <c r="Z80" s="37">
        <f t="shared" si="11"/>
        <v>65.635937750896687</v>
      </c>
      <c r="AA80" s="38">
        <f t="shared" si="12"/>
        <v>34.364062249103313</v>
      </c>
      <c r="AB80" s="68" t="str">
        <f t="shared" si="13"/>
        <v>BAJO</v>
      </c>
    </row>
    <row r="81" spans="1:28" ht="48" customHeight="1">
      <c r="A81" s="19"/>
      <c r="B81" s="61">
        <v>76</v>
      </c>
      <c r="C81" s="61" t="s">
        <v>117</v>
      </c>
      <c r="D81" s="61" t="s">
        <v>39</v>
      </c>
      <c r="E81" s="41" t="s">
        <v>40</v>
      </c>
      <c r="F81" s="62">
        <v>1309000</v>
      </c>
      <c r="G81" s="63">
        <v>170682.4</v>
      </c>
      <c r="H81" s="63">
        <v>174346.18599999999</v>
      </c>
      <c r="I81" s="63">
        <v>177110.21089999998</v>
      </c>
      <c r="J81" s="63">
        <v>206363.84999999998</v>
      </c>
      <c r="K81" s="63">
        <v>189760.94024999999</v>
      </c>
      <c r="L81" s="63">
        <v>222090.02605999997</v>
      </c>
      <c r="M81" s="63">
        <v>177110.21089999998</v>
      </c>
      <c r="N81" s="63">
        <v>162589.69999999998</v>
      </c>
      <c r="O81" s="63">
        <v>182850.878</v>
      </c>
      <c r="P81" s="63">
        <v>189760.94024999999</v>
      </c>
      <c r="Q81" s="63">
        <v>253014.58699999997</v>
      </c>
      <c r="R81" s="63">
        <v>251388.68999999997</v>
      </c>
      <c r="S81" s="63">
        <v>239452.77727999998</v>
      </c>
      <c r="T81" s="33">
        <f t="shared" si="14"/>
        <v>14</v>
      </c>
      <c r="U81" s="34">
        <f t="shared" si="9"/>
        <v>278966</v>
      </c>
      <c r="V81" s="36">
        <f t="shared" si="15"/>
        <v>287176.8694289914</v>
      </c>
      <c r="W81" s="36">
        <f t="shared" si="16"/>
        <v>162589.69999999998</v>
      </c>
      <c r="X81" s="36">
        <f t="shared" si="17"/>
        <v>226111.07238243704</v>
      </c>
      <c r="Y81" s="36">
        <f t="shared" si="10"/>
        <v>189760.94024999999</v>
      </c>
      <c r="Z81" s="37">
        <f t="shared" si="11"/>
        <v>102.94332263752264</v>
      </c>
      <c r="AA81" s="38">
        <f t="shared" si="12"/>
        <v>-2.9433226375226411</v>
      </c>
      <c r="AB81" s="68" t="str">
        <f t="shared" si="13"/>
        <v>BAJO</v>
      </c>
    </row>
    <row r="82" spans="1:28" ht="48" customHeight="1">
      <c r="A82" s="19"/>
      <c r="B82" s="61">
        <v>77</v>
      </c>
      <c r="C82" s="61" t="s">
        <v>118</v>
      </c>
      <c r="D82" s="61" t="s">
        <v>39</v>
      </c>
      <c r="E82" s="41" t="s">
        <v>40</v>
      </c>
      <c r="F82" s="62">
        <v>324870</v>
      </c>
      <c r="G82" s="63">
        <v>121915.99999999997</v>
      </c>
      <c r="H82" s="63">
        <v>169218.35699999999</v>
      </c>
      <c r="I82" s="63">
        <v>171901.08704999997</v>
      </c>
      <c r="J82" s="63">
        <v>150082.79999999999</v>
      </c>
      <c r="K82" s="63">
        <v>184180.36147</v>
      </c>
      <c r="L82" s="63">
        <v>215558.92288</v>
      </c>
      <c r="M82" s="63">
        <v>171901.08704999997</v>
      </c>
      <c r="N82" s="63">
        <v>137575.9</v>
      </c>
      <c r="O82" s="63">
        <v>177472.91099999999</v>
      </c>
      <c r="P82" s="63">
        <v>184105.32006999996</v>
      </c>
      <c r="Q82" s="63">
        <v>245572.98149999999</v>
      </c>
      <c r="R82" s="63">
        <v>243884.55</v>
      </c>
      <c r="S82" s="63">
        <v>232409.68995999999</v>
      </c>
      <c r="T82" s="33">
        <f t="shared" si="14"/>
        <v>14</v>
      </c>
      <c r="U82" s="34">
        <f t="shared" si="9"/>
        <v>195046</v>
      </c>
      <c r="V82" s="36">
        <f t="shared" si="15"/>
        <v>51106.883761022058</v>
      </c>
      <c r="W82" s="36">
        <f t="shared" si="16"/>
        <v>121915.99999999997</v>
      </c>
      <c r="X82" s="36">
        <f t="shared" si="17"/>
        <v>188931.93327467117</v>
      </c>
      <c r="Y82" s="36">
        <f t="shared" si="10"/>
        <v>180789.11553499999</v>
      </c>
      <c r="Z82" s="37">
        <f t="shared" si="11"/>
        <v>26.202477241790174</v>
      </c>
      <c r="AA82" s="38">
        <f t="shared" si="12"/>
        <v>73.797522758209823</v>
      </c>
      <c r="AB82" s="68" t="str">
        <f t="shared" si="13"/>
        <v>ALTO</v>
      </c>
    </row>
    <row r="83" spans="1:28" ht="48" customHeight="1">
      <c r="A83" s="19"/>
      <c r="B83" s="61">
        <v>78</v>
      </c>
      <c r="C83" s="61" t="s">
        <v>119</v>
      </c>
      <c r="D83" s="61" t="s">
        <v>39</v>
      </c>
      <c r="E83" s="41" t="s">
        <v>40</v>
      </c>
      <c r="F83" s="62">
        <v>1309000</v>
      </c>
      <c r="G83" s="63">
        <v>487663.99999999988</v>
      </c>
      <c r="H83" s="63">
        <v>687129.08600000001</v>
      </c>
      <c r="I83" s="63">
        <v>698022.59589999996</v>
      </c>
      <c r="J83" s="63">
        <v>737907.1</v>
      </c>
      <c r="K83" s="63">
        <v>747881.35274999996</v>
      </c>
      <c r="L83" s="63">
        <v>875297.89787999995</v>
      </c>
      <c r="M83" s="63">
        <v>698022.59589999996</v>
      </c>
      <c r="N83" s="63">
        <v>600331.19999999995</v>
      </c>
      <c r="O83" s="63">
        <v>720647.57799999998</v>
      </c>
      <c r="P83" s="63">
        <v>747881.35274999996</v>
      </c>
      <c r="Q83" s="63">
        <v>997175.13699999999</v>
      </c>
      <c r="R83" s="63">
        <v>994298.54999999993</v>
      </c>
      <c r="S83" s="63">
        <v>943724.93447999994</v>
      </c>
      <c r="T83" s="33">
        <f t="shared" si="14"/>
        <v>14</v>
      </c>
      <c r="U83" s="34">
        <f t="shared" si="9"/>
        <v>803213</v>
      </c>
      <c r="V83" s="36">
        <f t="shared" si="15"/>
        <v>197924.61208425497</v>
      </c>
      <c r="W83" s="36">
        <f t="shared" si="16"/>
        <v>487663.99999999988</v>
      </c>
      <c r="X83" s="36">
        <f t="shared" si="17"/>
        <v>780716.64563997067</v>
      </c>
      <c r="Y83" s="36">
        <f t="shared" si="10"/>
        <v>742894.22637499997</v>
      </c>
      <c r="Z83" s="37">
        <f t="shared" si="11"/>
        <v>24.641609645791959</v>
      </c>
      <c r="AA83" s="38">
        <f t="shared" si="12"/>
        <v>75.358390354208041</v>
      </c>
      <c r="AB83" s="68" t="str">
        <f t="shared" si="13"/>
        <v>ALTO</v>
      </c>
    </row>
    <row r="84" spans="1:28" ht="48" customHeight="1">
      <c r="A84" s="19"/>
      <c r="B84" s="61">
        <v>79</v>
      </c>
      <c r="C84" s="61" t="s">
        <v>120</v>
      </c>
      <c r="D84" s="61" t="s">
        <v>39</v>
      </c>
      <c r="E84" s="41" t="s">
        <v>40</v>
      </c>
      <c r="F84" s="62">
        <v>1618400</v>
      </c>
      <c r="G84" s="63">
        <v>487663.99999999988</v>
      </c>
      <c r="H84" s="63">
        <v>646106.45399999991</v>
      </c>
      <c r="I84" s="63">
        <v>656349.60509999993</v>
      </c>
      <c r="J84" s="63">
        <v>687879.5</v>
      </c>
      <c r="K84" s="63">
        <v>703231.71974999993</v>
      </c>
      <c r="L84" s="63">
        <v>823040.31760999991</v>
      </c>
      <c r="M84" s="63">
        <v>656349.60509999993</v>
      </c>
      <c r="N84" s="63">
        <v>612838.1</v>
      </c>
      <c r="O84" s="63">
        <v>677623.84199999995</v>
      </c>
      <c r="P84" s="63">
        <v>703231.71974999993</v>
      </c>
      <c r="Q84" s="63">
        <v>937642.29299999995</v>
      </c>
      <c r="R84" s="63">
        <v>931764.04999999993</v>
      </c>
      <c r="S84" s="63">
        <v>887382.67423999996</v>
      </c>
      <c r="T84" s="33">
        <f t="shared" si="14"/>
        <v>14</v>
      </c>
      <c r="U84" s="34">
        <f t="shared" si="9"/>
        <v>787822</v>
      </c>
      <c r="V84" s="36">
        <f t="shared" si="15"/>
        <v>261313.78805500091</v>
      </c>
      <c r="W84" s="36">
        <f t="shared" si="16"/>
        <v>487663.99999999988</v>
      </c>
      <c r="X84" s="36">
        <f t="shared" si="17"/>
        <v>755676.1479047992</v>
      </c>
      <c r="Y84" s="36">
        <f t="shared" si="10"/>
        <v>695555.60987499997</v>
      </c>
      <c r="Z84" s="37">
        <f t="shared" si="11"/>
        <v>33.169140751972009</v>
      </c>
      <c r="AA84" s="38">
        <f t="shared" si="12"/>
        <v>66.830859248027991</v>
      </c>
      <c r="AB84" s="68" t="str">
        <f t="shared" si="13"/>
        <v>BAJO</v>
      </c>
    </row>
    <row r="85" spans="1:28" ht="48" customHeight="1">
      <c r="A85" s="19"/>
      <c r="B85" s="61">
        <v>80</v>
      </c>
      <c r="C85" s="61" t="s">
        <v>121</v>
      </c>
      <c r="D85" s="61" t="s">
        <v>39</v>
      </c>
      <c r="E85" s="41" t="s">
        <v>40</v>
      </c>
      <c r="F85" s="62">
        <v>1309000</v>
      </c>
      <c r="G85" s="63">
        <v>280406.8</v>
      </c>
      <c r="H85" s="63">
        <v>369203.68799999997</v>
      </c>
      <c r="I85" s="63">
        <v>375056.91719999997</v>
      </c>
      <c r="J85" s="63">
        <v>450248.39999999997</v>
      </c>
      <c r="K85" s="63">
        <v>401846.69699999999</v>
      </c>
      <c r="L85" s="63">
        <v>470309.46759999997</v>
      </c>
      <c r="M85" s="63">
        <v>375056.91719999997</v>
      </c>
      <c r="N85" s="63">
        <v>375207</v>
      </c>
      <c r="O85" s="63">
        <v>387213.62399999995</v>
      </c>
      <c r="P85" s="63">
        <v>401846.69699999999</v>
      </c>
      <c r="Q85" s="63">
        <v>535795.59600000002</v>
      </c>
      <c r="R85" s="63">
        <v>531543.25</v>
      </c>
      <c r="S85" s="63">
        <v>507075.46551999991</v>
      </c>
      <c r="T85" s="33">
        <f t="shared" si="14"/>
        <v>14</v>
      </c>
      <c r="U85" s="34">
        <f t="shared" si="9"/>
        <v>483558</v>
      </c>
      <c r="V85" s="36">
        <f t="shared" si="15"/>
        <v>239119.20383541906</v>
      </c>
      <c r="W85" s="36">
        <f t="shared" si="16"/>
        <v>280406.8</v>
      </c>
      <c r="X85" s="36">
        <f t="shared" si="17"/>
        <v>449334.53535786882</v>
      </c>
      <c r="Y85" s="36">
        <f t="shared" si="10"/>
        <v>401846.69699999999</v>
      </c>
      <c r="Z85" s="37">
        <f t="shared" si="11"/>
        <v>49.449953022268076</v>
      </c>
      <c r="AA85" s="38">
        <f t="shared" si="12"/>
        <v>50.550046977731924</v>
      </c>
      <c r="AB85" s="68" t="str">
        <f t="shared" si="13"/>
        <v>BAJO</v>
      </c>
    </row>
    <row r="86" spans="1:28" ht="48" customHeight="1">
      <c r="A86" s="19"/>
      <c r="B86" s="61">
        <v>81</v>
      </c>
      <c r="C86" s="61" t="s">
        <v>122</v>
      </c>
      <c r="D86" s="61" t="s">
        <v>39</v>
      </c>
      <c r="E86" s="41" t="s">
        <v>40</v>
      </c>
      <c r="F86" s="62">
        <v>1642200</v>
      </c>
      <c r="G86" s="63">
        <v>280406.8</v>
      </c>
      <c r="H86" s="63">
        <v>369203.68799999997</v>
      </c>
      <c r="I86" s="63">
        <v>375056.91719999997</v>
      </c>
      <c r="J86" s="63">
        <v>450248.39999999997</v>
      </c>
      <c r="K86" s="63">
        <v>401846.69699999999</v>
      </c>
      <c r="L86" s="63">
        <v>470309.46759999997</v>
      </c>
      <c r="M86" s="63">
        <v>375056.91719999997</v>
      </c>
      <c r="N86" s="63">
        <v>312672.5</v>
      </c>
      <c r="O86" s="63">
        <v>387213.62399999995</v>
      </c>
      <c r="P86" s="63">
        <v>401846.69699999999</v>
      </c>
      <c r="Q86" s="63">
        <v>535795.59600000002</v>
      </c>
      <c r="R86" s="63">
        <v>531543.25</v>
      </c>
      <c r="S86" s="63">
        <v>507075.46551999991</v>
      </c>
      <c r="T86" s="33">
        <f t="shared" si="14"/>
        <v>14</v>
      </c>
      <c r="U86" s="34">
        <f t="shared" si="9"/>
        <v>502891</v>
      </c>
      <c r="V86" s="36">
        <f t="shared" si="15"/>
        <v>324457.55040162714</v>
      </c>
      <c r="W86" s="36">
        <f t="shared" si="16"/>
        <v>280406.8</v>
      </c>
      <c r="X86" s="36">
        <f t="shared" si="17"/>
        <v>450763.49644308962</v>
      </c>
      <c r="Y86" s="36">
        <f t="shared" si="10"/>
        <v>401846.69699999999</v>
      </c>
      <c r="Z86" s="37">
        <f t="shared" si="11"/>
        <v>64.518464319629331</v>
      </c>
      <c r="AA86" s="38">
        <f t="shared" si="12"/>
        <v>35.481535680370669</v>
      </c>
      <c r="AB86" s="68" t="str">
        <f t="shared" si="13"/>
        <v>BAJO</v>
      </c>
    </row>
    <row r="87" spans="1:28" ht="48" customHeight="1">
      <c r="A87" s="19"/>
      <c r="B87" s="61">
        <v>82</v>
      </c>
      <c r="C87" s="61" t="s">
        <v>123</v>
      </c>
      <c r="D87" s="61" t="s">
        <v>39</v>
      </c>
      <c r="E87" s="41" t="s">
        <v>40</v>
      </c>
      <c r="F87" s="62">
        <v>452200</v>
      </c>
      <c r="G87" s="63">
        <v>121915.99999999997</v>
      </c>
      <c r="H87" s="63">
        <v>169218.35699999999</v>
      </c>
      <c r="I87" s="63">
        <v>171901.08704999997</v>
      </c>
      <c r="J87" s="63">
        <v>200110.4</v>
      </c>
      <c r="K87" s="63">
        <v>184180.36147</v>
      </c>
      <c r="L87" s="63">
        <v>215558.92288</v>
      </c>
      <c r="M87" s="63">
        <v>171901.08704999997</v>
      </c>
      <c r="N87" s="63">
        <v>100055.2</v>
      </c>
      <c r="O87" s="63">
        <v>177472.91099999999</v>
      </c>
      <c r="P87" s="63">
        <v>184105.32006999996</v>
      </c>
      <c r="Q87" s="63">
        <v>245572.98149999999</v>
      </c>
      <c r="R87" s="63">
        <v>237631.09999999998</v>
      </c>
      <c r="S87" s="63">
        <v>232409.68995999999</v>
      </c>
      <c r="T87" s="33">
        <f t="shared" si="14"/>
        <v>14</v>
      </c>
      <c r="U87" s="34">
        <f t="shared" si="9"/>
        <v>204588</v>
      </c>
      <c r="V87" s="36">
        <f t="shared" si="15"/>
        <v>79155.660475331795</v>
      </c>
      <c r="W87" s="36">
        <f t="shared" si="16"/>
        <v>100055.2</v>
      </c>
      <c r="X87" s="36">
        <f t="shared" si="17"/>
        <v>192665.36638375642</v>
      </c>
      <c r="Y87" s="36">
        <f t="shared" si="10"/>
        <v>184142.84076999998</v>
      </c>
      <c r="Z87" s="37">
        <f t="shared" si="11"/>
        <v>38.690275321784171</v>
      </c>
      <c r="AA87" s="38">
        <f t="shared" si="12"/>
        <v>61.309724678215829</v>
      </c>
      <c r="AB87" s="68" t="str">
        <f t="shared" si="13"/>
        <v>BAJO</v>
      </c>
    </row>
    <row r="88" spans="1:28" ht="48" customHeight="1">
      <c r="A88" s="19"/>
      <c r="B88" s="61">
        <v>83</v>
      </c>
      <c r="C88" s="61" t="s">
        <v>124</v>
      </c>
      <c r="D88" s="61" t="s">
        <v>39</v>
      </c>
      <c r="E88" s="41" t="s">
        <v>40</v>
      </c>
      <c r="F88" s="62">
        <v>130900</v>
      </c>
      <c r="G88" s="63">
        <v>97532.799999999988</v>
      </c>
      <c r="H88" s="63">
        <v>164090.52799999999</v>
      </c>
      <c r="I88" s="63">
        <v>166691.96319999997</v>
      </c>
      <c r="J88" s="63">
        <v>200110.4</v>
      </c>
      <c r="K88" s="63">
        <v>178598.53199999998</v>
      </c>
      <c r="L88" s="63">
        <v>209026.56900999998</v>
      </c>
      <c r="M88" s="63">
        <v>166691.96319999997</v>
      </c>
      <c r="N88" s="63">
        <v>112562.09999999999</v>
      </c>
      <c r="O88" s="63">
        <v>172094.94399999999</v>
      </c>
      <c r="P88" s="63">
        <v>178598.53199999998</v>
      </c>
      <c r="Q88" s="63">
        <v>238131.37599999999</v>
      </c>
      <c r="R88" s="63">
        <v>236380.40999999997</v>
      </c>
      <c r="S88" s="63">
        <v>225366.60263999997</v>
      </c>
      <c r="T88" s="33">
        <f t="shared" si="14"/>
        <v>14</v>
      </c>
      <c r="U88" s="34">
        <f t="shared" si="9"/>
        <v>176913</v>
      </c>
      <c r="V88" s="36">
        <f t="shared" si="15"/>
        <v>41544.22430782907</v>
      </c>
      <c r="W88" s="36">
        <f t="shared" si="16"/>
        <v>97532.799999999988</v>
      </c>
      <c r="X88" s="36">
        <f t="shared" si="17"/>
        <v>171528.49995444418</v>
      </c>
      <c r="Y88" s="36">
        <f t="shared" si="10"/>
        <v>175346.73799999998</v>
      </c>
      <c r="Z88" s="37">
        <f t="shared" si="11"/>
        <v>23.482855588808661</v>
      </c>
      <c r="AA88" s="38">
        <f t="shared" si="12"/>
        <v>76.517144411191339</v>
      </c>
      <c r="AB88" s="68" t="str">
        <f t="shared" si="13"/>
        <v>ALTO</v>
      </c>
    </row>
    <row r="89" spans="1:28" ht="48" customHeight="1">
      <c r="A89" s="19"/>
      <c r="B89" s="61">
        <v>84</v>
      </c>
      <c r="C89" s="61" t="s">
        <v>125</v>
      </c>
      <c r="D89" s="61" t="s">
        <v>39</v>
      </c>
      <c r="E89" s="41" t="s">
        <v>40</v>
      </c>
      <c r="F89" s="62">
        <v>154700</v>
      </c>
      <c r="G89" s="63">
        <v>109724.4</v>
      </c>
      <c r="H89" s="63">
        <v>184601.84399999998</v>
      </c>
      <c r="I89" s="63">
        <v>187528.45859999998</v>
      </c>
      <c r="J89" s="63">
        <v>212617.3</v>
      </c>
      <c r="K89" s="63">
        <v>200923.34849999999</v>
      </c>
      <c r="L89" s="63">
        <v>235154.73379999999</v>
      </c>
      <c r="M89" s="63">
        <v>187528.45859999998</v>
      </c>
      <c r="N89" s="63">
        <v>112562.09999999999</v>
      </c>
      <c r="O89" s="63">
        <v>193606.81199999998</v>
      </c>
      <c r="P89" s="63">
        <v>200923.34849999999</v>
      </c>
      <c r="Q89" s="63">
        <v>267897.79800000001</v>
      </c>
      <c r="R89" s="63">
        <v>266396.96999999997</v>
      </c>
      <c r="S89" s="63">
        <v>253537.73275999996</v>
      </c>
      <c r="T89" s="33">
        <f t="shared" si="14"/>
        <v>14</v>
      </c>
      <c r="U89" s="34">
        <f t="shared" si="9"/>
        <v>197693</v>
      </c>
      <c r="V89" s="36">
        <f t="shared" si="15"/>
        <v>47542.029328083525</v>
      </c>
      <c r="W89" s="36">
        <f t="shared" si="16"/>
        <v>109724.4</v>
      </c>
      <c r="X89" s="36">
        <f t="shared" si="17"/>
        <v>191269.21065045765</v>
      </c>
      <c r="Y89" s="36">
        <f t="shared" si="10"/>
        <v>197265.08025</v>
      </c>
      <c r="Z89" s="37">
        <f t="shared" si="11"/>
        <v>24.048413109257041</v>
      </c>
      <c r="AA89" s="38">
        <f t="shared" si="12"/>
        <v>75.951586890742959</v>
      </c>
      <c r="AB89" s="68" t="str">
        <f t="shared" si="13"/>
        <v>ALTO</v>
      </c>
    </row>
    <row r="90" spans="1:28" ht="48" customHeight="1">
      <c r="A90" s="19"/>
      <c r="B90" s="61">
        <v>85</v>
      </c>
      <c r="C90" s="61" t="s">
        <v>126</v>
      </c>
      <c r="D90" s="61" t="s">
        <v>39</v>
      </c>
      <c r="E90" s="41" t="s">
        <v>40</v>
      </c>
      <c r="F90" s="62">
        <v>202300</v>
      </c>
      <c r="G90" s="63">
        <v>97532.799999999988</v>
      </c>
      <c r="H90" s="63">
        <v>143579.212</v>
      </c>
      <c r="I90" s="63">
        <v>145855.46779999998</v>
      </c>
      <c r="J90" s="63">
        <v>137575.9</v>
      </c>
      <c r="K90" s="63">
        <v>156273.71549999999</v>
      </c>
      <c r="L90" s="63">
        <v>182898.40422</v>
      </c>
      <c r="M90" s="63">
        <v>145855.46779999998</v>
      </c>
      <c r="N90" s="63">
        <v>125068.99999999999</v>
      </c>
      <c r="O90" s="63">
        <v>150583.076</v>
      </c>
      <c r="P90" s="63">
        <v>156273.71549999999</v>
      </c>
      <c r="Q90" s="63">
        <v>208364.954</v>
      </c>
      <c r="R90" s="63">
        <v>206363.84999999998</v>
      </c>
      <c r="S90" s="63">
        <v>197196.69167999999</v>
      </c>
      <c r="T90" s="33">
        <f t="shared" si="14"/>
        <v>14</v>
      </c>
      <c r="U90" s="34">
        <f t="shared" si="9"/>
        <v>161123</v>
      </c>
      <c r="V90" s="36">
        <f t="shared" si="15"/>
        <v>32270.876499749065</v>
      </c>
      <c r="W90" s="36">
        <f t="shared" si="16"/>
        <v>97532.799999999988</v>
      </c>
      <c r="X90" s="36">
        <f t="shared" si="17"/>
        <v>157758.31139609261</v>
      </c>
      <c r="Y90" s="36">
        <f t="shared" si="10"/>
        <v>153428.39575</v>
      </c>
      <c r="Z90" s="37">
        <f t="shared" si="11"/>
        <v>20.028721225243487</v>
      </c>
      <c r="AA90" s="38">
        <f t="shared" si="12"/>
        <v>79.971278774756513</v>
      </c>
      <c r="AB90" s="68" t="str">
        <f t="shared" si="13"/>
        <v>ALTO</v>
      </c>
    </row>
    <row r="91" spans="1:28" ht="48" customHeight="1">
      <c r="A91" s="19"/>
      <c r="B91" s="61">
        <v>86</v>
      </c>
      <c r="C91" s="61" t="s">
        <v>127</v>
      </c>
      <c r="D91" s="61" t="s">
        <v>39</v>
      </c>
      <c r="E91" s="41" t="s">
        <v>40</v>
      </c>
      <c r="F91" s="62">
        <v>226100</v>
      </c>
      <c r="G91" s="63">
        <v>97532.799999999988</v>
      </c>
      <c r="H91" s="63">
        <v>143579.212</v>
      </c>
      <c r="I91" s="63">
        <v>145855.46779999998</v>
      </c>
      <c r="J91" s="63">
        <v>137575.9</v>
      </c>
      <c r="K91" s="63">
        <v>156273.71549999999</v>
      </c>
      <c r="L91" s="63">
        <v>182898.40422</v>
      </c>
      <c r="M91" s="63">
        <v>145855.46779999998</v>
      </c>
      <c r="N91" s="63">
        <v>125068.99999999999</v>
      </c>
      <c r="O91" s="63">
        <v>150583.076</v>
      </c>
      <c r="P91" s="63">
        <v>156273.71549999999</v>
      </c>
      <c r="Q91" s="63">
        <v>208364.954</v>
      </c>
      <c r="R91" s="63">
        <v>206363.84999999998</v>
      </c>
      <c r="S91" s="63">
        <v>197196.69167999999</v>
      </c>
      <c r="T91" s="33">
        <f t="shared" si="14"/>
        <v>14</v>
      </c>
      <c r="U91" s="34">
        <f t="shared" si="9"/>
        <v>162823</v>
      </c>
      <c r="V91" s="36">
        <f t="shared" si="15"/>
        <v>34913.91138579166</v>
      </c>
      <c r="W91" s="36">
        <f t="shared" si="16"/>
        <v>97532.799999999988</v>
      </c>
      <c r="X91" s="36">
        <f t="shared" si="17"/>
        <v>159016.64390570341</v>
      </c>
      <c r="Y91" s="36">
        <f t="shared" si="10"/>
        <v>153428.39575</v>
      </c>
      <c r="Z91" s="37">
        <f t="shared" si="11"/>
        <v>21.442862117631822</v>
      </c>
      <c r="AA91" s="38">
        <f t="shared" si="12"/>
        <v>78.557137882368181</v>
      </c>
      <c r="AB91" s="68" t="str">
        <f t="shared" si="13"/>
        <v>ALTO</v>
      </c>
    </row>
    <row r="92" spans="1:28" ht="48" customHeight="1">
      <c r="A92" s="19"/>
      <c r="B92" s="61">
        <v>87</v>
      </c>
      <c r="C92" s="61" t="s">
        <v>128</v>
      </c>
      <c r="D92" s="61" t="s">
        <v>39</v>
      </c>
      <c r="E92" s="41" t="s">
        <v>40</v>
      </c>
      <c r="F92" s="62">
        <v>345100</v>
      </c>
      <c r="G92" s="63">
        <v>48766.399999999994</v>
      </c>
      <c r="H92" s="63">
        <v>87173.092999999993</v>
      </c>
      <c r="I92" s="63">
        <v>88555.105449999988</v>
      </c>
      <c r="J92" s="63">
        <v>100055.2</v>
      </c>
      <c r="K92" s="63">
        <v>94881.09547</v>
      </c>
      <c r="L92" s="63">
        <v>111045.01302999999</v>
      </c>
      <c r="M92" s="63">
        <v>88555.105449999988</v>
      </c>
      <c r="N92" s="63">
        <v>118815.54999999999</v>
      </c>
      <c r="O92" s="63">
        <v>91425.438999999998</v>
      </c>
      <c r="P92" s="63">
        <v>94806.054069999984</v>
      </c>
      <c r="Q92" s="63">
        <v>126507.29349999999</v>
      </c>
      <c r="R92" s="63">
        <v>123443.10299999999</v>
      </c>
      <c r="S92" s="63">
        <v>119726.38863999999</v>
      </c>
      <c r="T92" s="33">
        <f t="shared" si="14"/>
        <v>14</v>
      </c>
      <c r="U92" s="34">
        <f t="shared" si="9"/>
        <v>117061</v>
      </c>
      <c r="V92" s="36">
        <f t="shared" si="15"/>
        <v>66167.722757610536</v>
      </c>
      <c r="W92" s="36">
        <f t="shared" si="16"/>
        <v>48766.399999999994</v>
      </c>
      <c r="X92" s="36">
        <f t="shared" si="17"/>
        <v>106245.40904206088</v>
      </c>
      <c r="Y92" s="36">
        <f t="shared" si="10"/>
        <v>97468.147735000006</v>
      </c>
      <c r="Z92" s="37">
        <f t="shared" si="11"/>
        <v>56.524139344111646</v>
      </c>
      <c r="AA92" s="38">
        <f t="shared" si="12"/>
        <v>43.475860655888354</v>
      </c>
      <c r="AB92" s="68" t="str">
        <f t="shared" si="13"/>
        <v>BAJO</v>
      </c>
    </row>
    <row r="93" spans="1:28" ht="48" customHeight="1">
      <c r="A93" s="19"/>
      <c r="B93" s="61">
        <v>88</v>
      </c>
      <c r="C93" s="61" t="s">
        <v>129</v>
      </c>
      <c r="D93" s="61" t="s">
        <v>39</v>
      </c>
      <c r="E93" s="41" t="s">
        <v>40</v>
      </c>
      <c r="F93" s="62">
        <v>321300</v>
      </c>
      <c r="G93" s="63">
        <v>60957.999999999985</v>
      </c>
      <c r="H93" s="63">
        <v>87173.092999999993</v>
      </c>
      <c r="I93" s="63">
        <v>88555.105449999988</v>
      </c>
      <c r="J93" s="63">
        <v>100055.2</v>
      </c>
      <c r="K93" s="63">
        <v>94881.09547</v>
      </c>
      <c r="L93" s="63">
        <v>111045.01302999999</v>
      </c>
      <c r="M93" s="63">
        <v>88555.105449999988</v>
      </c>
      <c r="N93" s="63">
        <v>118815.54999999999</v>
      </c>
      <c r="O93" s="63">
        <v>91425.438999999998</v>
      </c>
      <c r="P93" s="63">
        <v>94806.054069999984</v>
      </c>
      <c r="Q93" s="63">
        <v>126507.29349999999</v>
      </c>
      <c r="R93" s="63">
        <v>123443.10299999999</v>
      </c>
      <c r="S93" s="63">
        <v>119726.38863999999</v>
      </c>
      <c r="T93" s="33">
        <f t="shared" si="14"/>
        <v>14</v>
      </c>
      <c r="U93" s="34">
        <f t="shared" si="9"/>
        <v>116232</v>
      </c>
      <c r="V93" s="36">
        <f t="shared" si="15"/>
        <v>59449.798359168017</v>
      </c>
      <c r="W93" s="36">
        <f t="shared" si="16"/>
        <v>60957.999999999985</v>
      </c>
      <c r="X93" s="36">
        <f t="shared" si="17"/>
        <v>107402.79556829478</v>
      </c>
      <c r="Y93" s="36">
        <f t="shared" si="10"/>
        <v>97468.147735000006</v>
      </c>
      <c r="Z93" s="37">
        <f t="shared" si="11"/>
        <v>51.147531109477605</v>
      </c>
      <c r="AA93" s="38">
        <f t="shared" si="12"/>
        <v>48.852468890522395</v>
      </c>
      <c r="AB93" s="68" t="str">
        <f t="shared" si="13"/>
        <v>BAJO</v>
      </c>
    </row>
    <row r="94" spans="1:28" ht="48" customHeight="1">
      <c r="A94" s="19"/>
      <c r="B94" s="61">
        <v>89</v>
      </c>
      <c r="C94" s="61" t="s">
        <v>130</v>
      </c>
      <c r="D94" s="61" t="s">
        <v>39</v>
      </c>
      <c r="E94" s="41" t="s">
        <v>40</v>
      </c>
      <c r="F94" s="62">
        <v>44030</v>
      </c>
      <c r="G94" s="63">
        <v>24383.199999999997</v>
      </c>
      <c r="H94" s="63">
        <v>25639.144999999997</v>
      </c>
      <c r="I94" s="63">
        <v>26045.61925</v>
      </c>
      <c r="J94" s="63">
        <v>25013.8</v>
      </c>
      <c r="K94" s="63">
        <v>27906.645969999994</v>
      </c>
      <c r="L94" s="63">
        <v>32660.518659999998</v>
      </c>
      <c r="M94" s="63">
        <v>26045.61925</v>
      </c>
      <c r="N94" s="63">
        <v>35019.32</v>
      </c>
      <c r="O94" s="63">
        <v>26889.834999999999</v>
      </c>
      <c r="P94" s="63">
        <v>27831.60457</v>
      </c>
      <c r="Q94" s="63">
        <v>37208.027499999997</v>
      </c>
      <c r="R94" s="63">
        <v>37145.492999999995</v>
      </c>
      <c r="S94" s="63">
        <v>35212.99828</v>
      </c>
      <c r="T94" s="33">
        <f t="shared" si="14"/>
        <v>14</v>
      </c>
      <c r="U94" s="34">
        <f t="shared" si="9"/>
        <v>30788</v>
      </c>
      <c r="V94" s="36">
        <f t="shared" si="15"/>
        <v>5831.3690587754991</v>
      </c>
      <c r="W94" s="36">
        <f t="shared" si="16"/>
        <v>24383.199999999997</v>
      </c>
      <c r="X94" s="36">
        <f t="shared" si="17"/>
        <v>30273.130010538607</v>
      </c>
      <c r="Y94" s="36">
        <f t="shared" si="10"/>
        <v>27869.125269999997</v>
      </c>
      <c r="Z94" s="37">
        <f t="shared" si="11"/>
        <v>18.940395799582628</v>
      </c>
      <c r="AA94" s="38">
        <f t="shared" si="12"/>
        <v>81.059604200417368</v>
      </c>
      <c r="AB94" s="68" t="str">
        <f t="shared" si="13"/>
        <v>ALTO</v>
      </c>
    </row>
    <row r="95" spans="1:28" ht="48" customHeight="1">
      <c r="A95" s="19"/>
      <c r="B95" s="61">
        <v>90</v>
      </c>
      <c r="C95" s="61" t="s">
        <v>131</v>
      </c>
      <c r="D95" s="61" t="s">
        <v>39</v>
      </c>
      <c r="E95" s="41" t="s">
        <v>40</v>
      </c>
      <c r="F95" s="62">
        <v>34510</v>
      </c>
      <c r="G95" s="63">
        <v>17068.239999999998</v>
      </c>
      <c r="H95" s="63">
        <v>21537.091999999997</v>
      </c>
      <c r="I95" s="63">
        <v>21878.320169999995</v>
      </c>
      <c r="J95" s="63">
        <v>25013.8</v>
      </c>
      <c r="K95" s="63">
        <v>23441.682669999998</v>
      </c>
      <c r="L95" s="63">
        <v>27435.135839999999</v>
      </c>
      <c r="M95" s="63">
        <v>21878.320169999995</v>
      </c>
      <c r="N95" s="63">
        <v>28765.87</v>
      </c>
      <c r="O95" s="63">
        <v>22587.040999999997</v>
      </c>
      <c r="P95" s="63">
        <v>23366.64127</v>
      </c>
      <c r="Q95" s="63">
        <v>31254.743099999996</v>
      </c>
      <c r="R95" s="63">
        <v>31142.180999999997</v>
      </c>
      <c r="S95" s="63">
        <v>29579.259919999997</v>
      </c>
      <c r="T95" s="33">
        <f t="shared" si="14"/>
        <v>14</v>
      </c>
      <c r="U95" s="34">
        <f t="shared" si="9"/>
        <v>25676</v>
      </c>
      <c r="V95" s="36">
        <f t="shared" si="15"/>
        <v>4685.0269139075444</v>
      </c>
      <c r="W95" s="36">
        <f t="shared" si="16"/>
        <v>17068.239999999998</v>
      </c>
      <c r="X95" s="36">
        <f t="shared" si="17"/>
        <v>25244.810821735009</v>
      </c>
      <c r="Y95" s="36">
        <f t="shared" si="10"/>
        <v>24227.741334999999</v>
      </c>
      <c r="Z95" s="37">
        <f t="shared" si="11"/>
        <v>18.246716443011156</v>
      </c>
      <c r="AA95" s="38">
        <f t="shared" si="12"/>
        <v>81.753283556988848</v>
      </c>
      <c r="AB95" s="68" t="str">
        <f t="shared" si="13"/>
        <v>ALTO</v>
      </c>
    </row>
    <row r="96" spans="1:28" ht="48" customHeight="1">
      <c r="A96" s="19"/>
      <c r="B96" s="61">
        <v>91</v>
      </c>
      <c r="C96" s="61" t="s">
        <v>132</v>
      </c>
      <c r="D96" s="61" t="s">
        <v>39</v>
      </c>
      <c r="E96" s="41" t="s">
        <v>40</v>
      </c>
      <c r="F96" s="62">
        <v>32130</v>
      </c>
      <c r="G96" s="63">
        <v>17068.239999999998</v>
      </c>
      <c r="H96" s="63">
        <v>20511.315999999999</v>
      </c>
      <c r="I96" s="63">
        <v>20836.495399999996</v>
      </c>
      <c r="J96" s="63">
        <v>25013.8</v>
      </c>
      <c r="K96" s="63">
        <v>22324.816499999997</v>
      </c>
      <c r="L96" s="63">
        <v>26128.164789999995</v>
      </c>
      <c r="M96" s="63">
        <v>20836.495399999996</v>
      </c>
      <c r="N96" s="63">
        <v>27515.179999999997</v>
      </c>
      <c r="O96" s="63">
        <v>21511.867999999999</v>
      </c>
      <c r="P96" s="63">
        <v>22324.816499999997</v>
      </c>
      <c r="Q96" s="63">
        <v>29766.421999999999</v>
      </c>
      <c r="R96" s="63">
        <v>29641.352999999999</v>
      </c>
      <c r="S96" s="63">
        <v>28171.130119999998</v>
      </c>
      <c r="T96" s="33">
        <f t="shared" si="14"/>
        <v>14</v>
      </c>
      <c r="U96" s="34">
        <f t="shared" si="9"/>
        <v>24556</v>
      </c>
      <c r="V96" s="36">
        <f t="shared" si="15"/>
        <v>4261.1243415651152</v>
      </c>
      <c r="W96" s="36">
        <f t="shared" si="16"/>
        <v>17068.239999999998</v>
      </c>
      <c r="X96" s="36">
        <f t="shared" si="17"/>
        <v>24183.571414504255</v>
      </c>
      <c r="Y96" s="36">
        <f t="shared" si="10"/>
        <v>23669.308249999998</v>
      </c>
      <c r="Z96" s="37">
        <f t="shared" si="11"/>
        <v>17.352680980473671</v>
      </c>
      <c r="AA96" s="38">
        <f t="shared" si="12"/>
        <v>82.647319019526321</v>
      </c>
      <c r="AB96" s="68" t="str">
        <f t="shared" si="13"/>
        <v>ALTO</v>
      </c>
    </row>
    <row r="97" spans="1:33" ht="48" customHeight="1">
      <c r="A97" s="19"/>
      <c r="B97" s="61">
        <v>92</v>
      </c>
      <c r="C97" s="61" t="s">
        <v>133</v>
      </c>
      <c r="D97" s="61" t="s">
        <v>39</v>
      </c>
      <c r="E97" s="41" t="s">
        <v>40</v>
      </c>
      <c r="F97" s="62">
        <v>29750</v>
      </c>
      <c r="G97" s="63">
        <v>21944.879999999997</v>
      </c>
      <c r="H97" s="63">
        <v>22562.867999999999</v>
      </c>
      <c r="I97" s="63">
        <v>22920.144939999998</v>
      </c>
      <c r="J97" s="63">
        <v>25013.8</v>
      </c>
      <c r="K97" s="63">
        <v>24557.298149999995</v>
      </c>
      <c r="L97" s="63">
        <v>28740.856199999995</v>
      </c>
      <c r="M97" s="63">
        <v>22920.144939999998</v>
      </c>
      <c r="N97" s="63">
        <v>31267.249999999996</v>
      </c>
      <c r="O97" s="63">
        <v>23663.264999999999</v>
      </c>
      <c r="P97" s="63">
        <v>24557.298149999995</v>
      </c>
      <c r="Q97" s="63">
        <v>32743.064199999993</v>
      </c>
      <c r="R97" s="63">
        <v>32392.870999999999</v>
      </c>
      <c r="S97" s="63">
        <v>30987.389719999996</v>
      </c>
      <c r="T97" s="33">
        <f t="shared" si="14"/>
        <v>14</v>
      </c>
      <c r="U97" s="34">
        <f t="shared" si="9"/>
        <v>26716</v>
      </c>
      <c r="V97" s="36">
        <f t="shared" si="15"/>
        <v>3883.8677140019131</v>
      </c>
      <c r="W97" s="36">
        <f t="shared" si="16"/>
        <v>21944.879999999997</v>
      </c>
      <c r="X97" s="36">
        <f t="shared" si="17"/>
        <v>26439.771876344472</v>
      </c>
      <c r="Y97" s="36">
        <f t="shared" si="10"/>
        <v>24785.549074999995</v>
      </c>
      <c r="Z97" s="37">
        <f t="shared" si="11"/>
        <v>14.537609350209287</v>
      </c>
      <c r="AA97" s="38">
        <f t="shared" si="12"/>
        <v>85.462390649790706</v>
      </c>
      <c r="AB97" s="68" t="str">
        <f t="shared" si="13"/>
        <v>ALTO</v>
      </c>
    </row>
    <row r="98" spans="1:33" ht="48" customHeight="1">
      <c r="A98" s="19"/>
      <c r="B98" s="61">
        <v>93</v>
      </c>
      <c r="C98" s="61" t="s">
        <v>134</v>
      </c>
      <c r="D98" s="61" t="s">
        <v>39</v>
      </c>
      <c r="E98" s="41" t="s">
        <v>40</v>
      </c>
      <c r="F98" s="62">
        <v>2975000</v>
      </c>
      <c r="G98" s="63">
        <v>365748</v>
      </c>
      <c r="H98" s="63">
        <v>440993.29399999999</v>
      </c>
      <c r="I98" s="63">
        <v>447984.65109999996</v>
      </c>
      <c r="J98" s="63">
        <v>50027.6</v>
      </c>
      <c r="K98" s="63">
        <v>479983.55474999995</v>
      </c>
      <c r="L98" s="63">
        <v>561757.41902000003</v>
      </c>
      <c r="M98" s="63">
        <v>447984.65109999996</v>
      </c>
      <c r="N98" s="63">
        <v>425234.6</v>
      </c>
      <c r="O98" s="63">
        <v>462505.16199999995</v>
      </c>
      <c r="P98" s="63">
        <v>479983.55474999995</v>
      </c>
      <c r="Q98" s="63">
        <v>639978.07299999997</v>
      </c>
      <c r="R98" s="63">
        <v>637851.89999999991</v>
      </c>
      <c r="S98" s="63">
        <v>605673.81135999993</v>
      </c>
      <c r="T98" s="33">
        <f t="shared" si="14"/>
        <v>14</v>
      </c>
      <c r="U98" s="34">
        <f t="shared" si="9"/>
        <v>644336</v>
      </c>
      <c r="V98" s="36">
        <f t="shared" si="15"/>
        <v>661423.28899016802</v>
      </c>
      <c r="W98" s="36">
        <f t="shared" si="16"/>
        <v>50027.6</v>
      </c>
      <c r="X98" s="36">
        <f t="shared" si="17"/>
        <v>475625.14628420962</v>
      </c>
      <c r="Y98" s="36">
        <f t="shared" si="10"/>
        <v>471244.35837499995</v>
      </c>
      <c r="Z98" s="37">
        <f t="shared" si="11"/>
        <v>102.65192213226764</v>
      </c>
      <c r="AA98" s="38">
        <f t="shared" si="12"/>
        <v>-2.651922132267643</v>
      </c>
      <c r="AB98" s="68" t="str">
        <f t="shared" si="13"/>
        <v>BAJO</v>
      </c>
    </row>
    <row r="99" spans="1:33">
      <c r="A99" s="19"/>
      <c r="B99" s="61">
        <v>94</v>
      </c>
      <c r="C99" s="61" t="s">
        <v>135</v>
      </c>
      <c r="D99" s="61" t="s">
        <v>39</v>
      </c>
      <c r="E99" s="41" t="s">
        <v>40</v>
      </c>
      <c r="F99" s="62">
        <v>107100</v>
      </c>
      <c r="G99" s="63">
        <v>7314.9599999999982</v>
      </c>
      <c r="H99" s="63">
        <v>10255.657999999999</v>
      </c>
      <c r="I99" s="63">
        <v>10418.247699999998</v>
      </c>
      <c r="J99" s="63">
        <v>10005.519999999999</v>
      </c>
      <c r="K99" s="63">
        <v>11162.408249999999</v>
      </c>
      <c r="L99" s="63">
        <v>13064.70774</v>
      </c>
      <c r="M99" s="63">
        <v>10418.247699999998</v>
      </c>
      <c r="N99" s="63">
        <v>12506.9</v>
      </c>
      <c r="O99" s="63">
        <v>10755.933999999999</v>
      </c>
      <c r="P99" s="63">
        <v>11162.408249999999</v>
      </c>
      <c r="Q99" s="63">
        <v>14883.210999999999</v>
      </c>
      <c r="R99" s="63">
        <v>12319.296499999999</v>
      </c>
      <c r="S99" s="63">
        <v>14084.955479999999</v>
      </c>
      <c r="T99" s="33">
        <f t="shared" si="14"/>
        <v>14</v>
      </c>
      <c r="U99" s="34">
        <f t="shared" si="9"/>
        <v>18247</v>
      </c>
      <c r="V99" s="36">
        <f t="shared" si="15"/>
        <v>24710.90936248835</v>
      </c>
      <c r="W99" s="36">
        <f t="shared" si="16"/>
        <v>7314.9599999999982</v>
      </c>
      <c r="X99" s="36">
        <f t="shared" si="17"/>
        <v>13211.316403530916</v>
      </c>
      <c r="Y99" s="36">
        <f t="shared" si="10"/>
        <v>11162.408249999999</v>
      </c>
      <c r="Z99" s="37">
        <f t="shared" si="11"/>
        <v>135.42450464453526</v>
      </c>
      <c r="AA99" s="38">
        <f t="shared" si="12"/>
        <v>-35.424504644535261</v>
      </c>
      <c r="AB99" s="68" t="str">
        <f t="shared" si="13"/>
        <v>BAJO</v>
      </c>
    </row>
    <row r="100" spans="1:33" ht="41.7" customHeight="1">
      <c r="A100" s="27"/>
      <c r="B100" s="61">
        <v>95</v>
      </c>
      <c r="C100" s="61" t="s">
        <v>136</v>
      </c>
      <c r="D100" s="61" t="s">
        <v>39</v>
      </c>
      <c r="E100" s="41" t="s">
        <v>40</v>
      </c>
      <c r="F100" s="62">
        <v>1547000</v>
      </c>
      <c r="G100" s="63">
        <v>121915.99999999997</v>
      </c>
      <c r="H100" s="63">
        <v>184601.84399999998</v>
      </c>
      <c r="I100" s="63">
        <v>187528.45859999998</v>
      </c>
      <c r="J100" s="63">
        <v>187603.5</v>
      </c>
      <c r="K100" s="63">
        <v>200923.34849999999</v>
      </c>
      <c r="L100" s="63">
        <v>235154.73379999999</v>
      </c>
      <c r="M100" s="63">
        <v>187528.45859999998</v>
      </c>
      <c r="N100" s="63">
        <v>187603.5</v>
      </c>
      <c r="O100" s="63">
        <v>193606.81199999998</v>
      </c>
      <c r="P100" s="63">
        <v>200923.34849999999</v>
      </c>
      <c r="Q100" s="63">
        <v>267897.79800000001</v>
      </c>
      <c r="R100" s="63">
        <v>261269.14099999997</v>
      </c>
      <c r="S100" s="63">
        <v>253537.73275999996</v>
      </c>
      <c r="T100" s="33">
        <f t="shared" si="14"/>
        <v>14</v>
      </c>
      <c r="U100" s="34">
        <f t="shared" si="9"/>
        <v>301221</v>
      </c>
      <c r="V100" s="36">
        <f t="shared" si="15"/>
        <v>347483.8713163237</v>
      </c>
      <c r="W100" s="36">
        <f t="shared" si="16"/>
        <v>121915.99999999997</v>
      </c>
      <c r="X100" s="36">
        <f t="shared" si="17"/>
        <v>233186.14244769624</v>
      </c>
      <c r="Y100" s="36">
        <f t="shared" si="10"/>
        <v>197265.08025</v>
      </c>
      <c r="Z100" s="37">
        <f t="shared" si="11"/>
        <v>115.35844822118102</v>
      </c>
      <c r="AA100" s="38">
        <f t="shared" si="12"/>
        <v>-15.358448221181021</v>
      </c>
      <c r="AB100" s="68" t="str">
        <f t="shared" si="13"/>
        <v>BAJO</v>
      </c>
      <c r="AD100" s="14"/>
      <c r="AG100" s="14"/>
    </row>
    <row r="101" spans="1:33">
      <c r="A101" s="27"/>
      <c r="B101" s="61">
        <v>96</v>
      </c>
      <c r="C101" s="61" t="s">
        <v>137</v>
      </c>
      <c r="D101" s="61" t="s">
        <v>39</v>
      </c>
      <c r="E101" s="41" t="s">
        <v>40</v>
      </c>
      <c r="F101" s="62">
        <v>690200</v>
      </c>
      <c r="G101" s="63">
        <v>536430.39999999991</v>
      </c>
      <c r="H101" s="63">
        <v>809819.67299999995</v>
      </c>
      <c r="I101" s="63">
        <v>822658.17678463995</v>
      </c>
      <c r="J101" s="63">
        <v>975538.2</v>
      </c>
      <c r="K101" s="63">
        <v>881420.02542999992</v>
      </c>
      <c r="L101" s="63">
        <v>1031586.6216599998</v>
      </c>
      <c r="M101" s="63">
        <v>822657.60646999988</v>
      </c>
      <c r="N101" s="63">
        <v>587824.29999999993</v>
      </c>
      <c r="O101" s="63">
        <v>849322.55899999989</v>
      </c>
      <c r="P101" s="63">
        <v>881383.75541999983</v>
      </c>
      <c r="Q101" s="63">
        <v>1175225.9668351999</v>
      </c>
      <c r="R101" s="63">
        <v>1156888.25</v>
      </c>
      <c r="S101" s="63">
        <v>1112231.1338799999</v>
      </c>
      <c r="T101" s="33">
        <f t="shared" si="14"/>
        <v>14</v>
      </c>
      <c r="U101" s="34">
        <f t="shared" si="9"/>
        <v>880942</v>
      </c>
      <c r="V101" s="36">
        <f t="shared" si="15"/>
        <v>189308.46037967174</v>
      </c>
      <c r="W101" s="36">
        <f t="shared" si="16"/>
        <v>536430.39999999991</v>
      </c>
      <c r="X101" s="36">
        <f t="shared" si="17"/>
        <v>859344.35016144102</v>
      </c>
      <c r="Y101" s="36">
        <f t="shared" si="10"/>
        <v>865353.15720999986</v>
      </c>
      <c r="Z101" s="37">
        <f t="shared" si="11"/>
        <v>21.489321701050894</v>
      </c>
      <c r="AA101" s="38">
        <f t="shared" si="12"/>
        <v>78.510678298949102</v>
      </c>
      <c r="AB101" s="68" t="str">
        <f t="shared" si="13"/>
        <v>ALTO</v>
      </c>
      <c r="AD101" s="14"/>
      <c r="AG101" s="14"/>
    </row>
    <row r="102" spans="1:33">
      <c r="A102" s="27"/>
      <c r="B102" s="61">
        <v>97</v>
      </c>
      <c r="C102" s="61" t="s">
        <v>138</v>
      </c>
      <c r="D102" s="61" t="s">
        <v>39</v>
      </c>
      <c r="E102" s="41" t="s">
        <v>40</v>
      </c>
      <c r="F102" s="62">
        <v>3213000</v>
      </c>
      <c r="G102" s="63">
        <v>731496</v>
      </c>
      <c r="H102" s="63">
        <v>1186660.9779999999</v>
      </c>
      <c r="I102" s="63">
        <v>1205473.5630468298</v>
      </c>
      <c r="J102" s="63">
        <v>1375759</v>
      </c>
      <c r="K102" s="63">
        <v>1291578.8081699999</v>
      </c>
      <c r="L102" s="63">
        <v>1511623.9560799997</v>
      </c>
      <c r="M102" s="63">
        <v>1205473.8044299998</v>
      </c>
      <c r="N102" s="63">
        <v>875483</v>
      </c>
      <c r="O102" s="63">
        <v>1244546.905</v>
      </c>
      <c r="P102" s="63">
        <v>1291565.0505799998</v>
      </c>
      <c r="Q102" s="63">
        <v>1722105.0900668998</v>
      </c>
      <c r="R102" s="63">
        <v>1719698.75</v>
      </c>
      <c r="S102" s="63">
        <v>1629796.2520399997</v>
      </c>
      <c r="T102" s="33">
        <f t="shared" si="14"/>
        <v>14</v>
      </c>
      <c r="U102" s="34">
        <f t="shared" si="9"/>
        <v>1443162</v>
      </c>
      <c r="V102" s="36">
        <f t="shared" si="15"/>
        <v>562112.73393017636</v>
      </c>
      <c r="W102" s="36">
        <f t="shared" si="16"/>
        <v>731496</v>
      </c>
      <c r="X102" s="36">
        <f t="shared" si="17"/>
        <v>1359854.1114402353</v>
      </c>
      <c r="Y102" s="36">
        <f t="shared" si="10"/>
        <v>1291571.9293749998</v>
      </c>
      <c r="Z102" s="37">
        <f t="shared" si="11"/>
        <v>38.950078641911048</v>
      </c>
      <c r="AA102" s="38">
        <f t="shared" si="12"/>
        <v>61.049921358088952</v>
      </c>
      <c r="AB102" s="68" t="str">
        <f t="shared" si="13"/>
        <v>BAJO</v>
      </c>
      <c r="AD102" s="14"/>
      <c r="AG102" s="14"/>
    </row>
    <row r="103" spans="1:33">
      <c r="A103" s="27"/>
      <c r="B103" s="61">
        <v>98</v>
      </c>
      <c r="C103" s="61" t="s">
        <v>139</v>
      </c>
      <c r="D103" s="61" t="s">
        <v>39</v>
      </c>
      <c r="E103" s="41" t="s">
        <v>40</v>
      </c>
      <c r="F103" s="62">
        <v>3451000</v>
      </c>
      <c r="G103" s="63">
        <v>731496</v>
      </c>
      <c r="H103" s="63">
        <v>1230678.96</v>
      </c>
      <c r="I103" s="63">
        <v>1250189.7239999999</v>
      </c>
      <c r="J103" s="63">
        <v>1438293.5</v>
      </c>
      <c r="K103" s="63">
        <v>1339488.99</v>
      </c>
      <c r="L103" s="63">
        <v>1567697.39154</v>
      </c>
      <c r="M103" s="63">
        <v>1250189.7239999999</v>
      </c>
      <c r="N103" s="63">
        <v>1063086.5</v>
      </c>
      <c r="O103" s="63">
        <v>1290712.0799999998</v>
      </c>
      <c r="P103" s="63">
        <v>1339488.99</v>
      </c>
      <c r="Q103" s="63">
        <v>1785985.3199999998</v>
      </c>
      <c r="R103" s="63">
        <v>1775979.7999999998</v>
      </c>
      <c r="S103" s="63">
        <v>1690253.1772799997</v>
      </c>
      <c r="T103" s="33">
        <f t="shared" si="14"/>
        <v>14</v>
      </c>
      <c r="U103" s="34">
        <f t="shared" si="9"/>
        <v>1514610</v>
      </c>
      <c r="V103" s="36">
        <f t="shared" si="15"/>
        <v>602383.18351276556</v>
      </c>
      <c r="W103" s="36">
        <f t="shared" si="16"/>
        <v>731496</v>
      </c>
      <c r="X103" s="36">
        <f t="shared" si="17"/>
        <v>1426524.0184416829</v>
      </c>
      <c r="Y103" s="36">
        <f t="shared" si="10"/>
        <v>1339488.99</v>
      </c>
      <c r="Z103" s="37">
        <f t="shared" si="11"/>
        <v>39.771504447532074</v>
      </c>
      <c r="AA103" s="38">
        <f t="shared" si="12"/>
        <v>60.228495552467926</v>
      </c>
      <c r="AB103" s="68" t="str">
        <f t="shared" si="13"/>
        <v>BAJO</v>
      </c>
      <c r="AD103" s="14"/>
      <c r="AG103" s="14"/>
    </row>
    <row r="104" spans="1:33">
      <c r="A104" s="27"/>
      <c r="B104" s="61">
        <v>99</v>
      </c>
      <c r="C104" s="61" t="s">
        <v>140</v>
      </c>
      <c r="D104" s="61" t="s">
        <v>39</v>
      </c>
      <c r="E104" s="41" t="s">
        <v>40</v>
      </c>
      <c r="F104" s="62">
        <v>3927000</v>
      </c>
      <c r="G104" s="63">
        <v>853412</v>
      </c>
      <c r="H104" s="63">
        <v>984543.16799999995</v>
      </c>
      <c r="I104" s="63">
        <v>1000151.7791999999</v>
      </c>
      <c r="J104" s="63">
        <v>1188155.5</v>
      </c>
      <c r="K104" s="63">
        <v>1071591.192</v>
      </c>
      <c r="L104" s="63">
        <v>1254156.9126799998</v>
      </c>
      <c r="M104" s="63">
        <v>1000151.7791999999</v>
      </c>
      <c r="N104" s="63">
        <v>875483</v>
      </c>
      <c r="O104" s="63">
        <v>1032569.664</v>
      </c>
      <c r="P104" s="63">
        <v>1071591.192</v>
      </c>
      <c r="Q104" s="63">
        <v>1428788.2559999998</v>
      </c>
      <c r="R104" s="63">
        <v>1375759</v>
      </c>
      <c r="S104" s="63">
        <v>1352202.0541599998</v>
      </c>
      <c r="T104" s="33">
        <f t="shared" si="14"/>
        <v>14</v>
      </c>
      <c r="U104" s="34">
        <f t="shared" si="9"/>
        <v>1315397</v>
      </c>
      <c r="V104" s="36">
        <f t="shared" si="15"/>
        <v>745094.35679944151</v>
      </c>
      <c r="W104" s="36">
        <f t="shared" si="16"/>
        <v>853412</v>
      </c>
      <c r="X104" s="36">
        <f t="shared" si="17"/>
        <v>1204756.2372168384</v>
      </c>
      <c r="Y104" s="36">
        <f t="shared" si="10"/>
        <v>1071591.192</v>
      </c>
      <c r="Z104" s="37">
        <f t="shared" si="11"/>
        <v>56.644066909035182</v>
      </c>
      <c r="AA104" s="38">
        <f t="shared" si="12"/>
        <v>43.355933090964818</v>
      </c>
      <c r="AB104" s="68" t="str">
        <f t="shared" si="13"/>
        <v>BAJO</v>
      </c>
      <c r="AD104" s="14"/>
      <c r="AG104" s="14"/>
    </row>
    <row r="105" spans="1:33">
      <c r="A105" s="27"/>
      <c r="B105" s="61">
        <v>100</v>
      </c>
      <c r="C105" s="61" t="s">
        <v>141</v>
      </c>
      <c r="D105" s="61" t="s">
        <v>39</v>
      </c>
      <c r="E105" s="41" t="s">
        <v>40</v>
      </c>
      <c r="F105" s="62">
        <v>1547000</v>
      </c>
      <c r="G105" s="63">
        <v>85341.2</v>
      </c>
      <c r="H105" s="63">
        <v>82045.263999999996</v>
      </c>
      <c r="I105" s="63">
        <v>83345.981599999985</v>
      </c>
      <c r="J105" s="63">
        <v>100055.2</v>
      </c>
      <c r="K105" s="63">
        <v>89299.265999999989</v>
      </c>
      <c r="L105" s="63">
        <v>104512.65915999998</v>
      </c>
      <c r="M105" s="63">
        <v>83345.981599999985</v>
      </c>
      <c r="N105" s="63">
        <v>75041.399999999994</v>
      </c>
      <c r="O105" s="63">
        <v>86047.471999999994</v>
      </c>
      <c r="P105" s="63">
        <v>89299.265999999989</v>
      </c>
      <c r="Q105" s="63">
        <v>119065.68799999999</v>
      </c>
      <c r="R105" s="63">
        <v>118815.54999999999</v>
      </c>
      <c r="S105" s="63">
        <v>112683.30131999998</v>
      </c>
      <c r="T105" s="33">
        <f t="shared" si="14"/>
        <v>14</v>
      </c>
      <c r="U105" s="34">
        <f t="shared" si="9"/>
        <v>198278</v>
      </c>
      <c r="V105" s="36">
        <f t="shared" si="15"/>
        <v>374320.83278356126</v>
      </c>
      <c r="W105" s="36">
        <f t="shared" si="16"/>
        <v>75041.399999999994</v>
      </c>
      <c r="X105" s="36">
        <f t="shared" si="17"/>
        <v>114252.7780526593</v>
      </c>
      <c r="Y105" s="36">
        <f t="shared" si="10"/>
        <v>89299.265999999989</v>
      </c>
      <c r="Z105" s="37">
        <f t="shared" si="11"/>
        <v>188.78586266936387</v>
      </c>
      <c r="AA105" s="38">
        <f t="shared" si="12"/>
        <v>-88.785862669363866</v>
      </c>
      <c r="AB105" s="68" t="str">
        <f t="shared" si="13"/>
        <v>BAJO</v>
      </c>
      <c r="AD105" s="14"/>
      <c r="AG105" s="14"/>
    </row>
    <row r="106" spans="1:33">
      <c r="A106" s="27"/>
      <c r="B106" s="61">
        <v>101</v>
      </c>
      <c r="C106" s="61" t="s">
        <v>142</v>
      </c>
      <c r="D106" s="61" t="s">
        <v>39</v>
      </c>
      <c r="E106" s="41" t="s">
        <v>40</v>
      </c>
      <c r="F106" s="62">
        <v>285600</v>
      </c>
      <c r="G106" s="63">
        <v>243831.99999999994</v>
      </c>
      <c r="H106" s="63">
        <v>440993.29399999999</v>
      </c>
      <c r="I106" s="63">
        <v>447984.65109999996</v>
      </c>
      <c r="J106" s="63">
        <v>512782.89999999997</v>
      </c>
      <c r="K106" s="63">
        <v>479983.55474999995</v>
      </c>
      <c r="L106" s="63">
        <v>561757.41902000003</v>
      </c>
      <c r="M106" s="63">
        <v>447984.65109999996</v>
      </c>
      <c r="N106" s="63">
        <v>262644.89999999997</v>
      </c>
      <c r="O106" s="63">
        <v>462505.16199999995</v>
      </c>
      <c r="P106" s="63">
        <v>479983.55474999995</v>
      </c>
      <c r="Q106" s="63">
        <v>639978.07299999997</v>
      </c>
      <c r="R106" s="63">
        <v>637851.89999999991</v>
      </c>
      <c r="S106" s="63">
        <v>605673.81135999993</v>
      </c>
      <c r="T106" s="33">
        <f t="shared" si="14"/>
        <v>14</v>
      </c>
      <c r="U106" s="34">
        <f t="shared" si="9"/>
        <v>464968</v>
      </c>
      <c r="V106" s="36">
        <f t="shared" si="15"/>
        <v>124093.06733178443</v>
      </c>
      <c r="W106" s="36">
        <f t="shared" si="16"/>
        <v>243831.99999999994</v>
      </c>
      <c r="X106" s="36">
        <f t="shared" si="17"/>
        <v>445901.97364353365</v>
      </c>
      <c r="Y106" s="36">
        <f t="shared" si="10"/>
        <v>471244.35837499995</v>
      </c>
      <c r="Z106" s="37">
        <f t="shared" si="11"/>
        <v>26.68851777580058</v>
      </c>
      <c r="AA106" s="38">
        <f t="shared" si="12"/>
        <v>73.311482224199423</v>
      </c>
      <c r="AB106" s="68" t="str">
        <f t="shared" si="13"/>
        <v>ALTO</v>
      </c>
      <c r="AD106" s="14"/>
      <c r="AG106" s="14"/>
    </row>
    <row r="107" spans="1:33">
      <c r="A107" s="27"/>
      <c r="B107" s="61">
        <v>102</v>
      </c>
      <c r="C107" s="61" t="s">
        <v>143</v>
      </c>
      <c r="D107" s="61" t="s">
        <v>39</v>
      </c>
      <c r="E107" s="41" t="s">
        <v>40</v>
      </c>
      <c r="F107" s="62">
        <v>6783000</v>
      </c>
      <c r="G107" s="63">
        <v>731496</v>
      </c>
      <c r="H107" s="63">
        <v>871730.92999999993</v>
      </c>
      <c r="I107" s="63">
        <v>885551.05449999997</v>
      </c>
      <c r="J107" s="63">
        <v>1075593.3999999999</v>
      </c>
      <c r="K107" s="63">
        <v>948804.70124999993</v>
      </c>
      <c r="L107" s="63">
        <v>1110451.38099</v>
      </c>
      <c r="M107" s="63">
        <v>885551.05449999997</v>
      </c>
      <c r="N107" s="63">
        <v>625345</v>
      </c>
      <c r="O107" s="63">
        <v>914254.3899999999</v>
      </c>
      <c r="P107" s="63">
        <v>948804.70124999993</v>
      </c>
      <c r="Q107" s="63">
        <v>1265072.9349999998</v>
      </c>
      <c r="R107" s="63">
        <v>1248939.034</v>
      </c>
      <c r="S107" s="63">
        <v>1197262.6672399999</v>
      </c>
      <c r="T107" s="33">
        <f t="shared" si="14"/>
        <v>14</v>
      </c>
      <c r="U107" s="34">
        <f t="shared" si="9"/>
        <v>1392276</v>
      </c>
      <c r="V107" s="36">
        <f t="shared" si="15"/>
        <v>1505834.6915965755</v>
      </c>
      <c r="W107" s="36">
        <f t="shared" si="16"/>
        <v>625345</v>
      </c>
      <c r="X107" s="36">
        <f t="shared" si="17"/>
        <v>1102985.59183731</v>
      </c>
      <c r="Y107" s="36">
        <f t="shared" si="10"/>
        <v>948804.70124999993</v>
      </c>
      <c r="Z107" s="37">
        <f t="shared" si="11"/>
        <v>108.15633477820315</v>
      </c>
      <c r="AA107" s="38">
        <f t="shared" si="12"/>
        <v>-8.1563347782031457</v>
      </c>
      <c r="AB107" s="68" t="str">
        <f t="shared" si="13"/>
        <v>BAJO</v>
      </c>
      <c r="AD107" s="14"/>
      <c r="AG107" s="14"/>
    </row>
    <row r="108" spans="1:33">
      <c r="A108" s="27"/>
      <c r="B108" s="61">
        <v>103</v>
      </c>
      <c r="C108" s="61" t="s">
        <v>144</v>
      </c>
      <c r="D108" s="61" t="s">
        <v>39</v>
      </c>
      <c r="E108" s="41" t="s">
        <v>40</v>
      </c>
      <c r="F108" s="62">
        <v>833000</v>
      </c>
      <c r="G108" s="63">
        <v>158490.79999999999</v>
      </c>
      <c r="H108" s="63">
        <v>225624.476</v>
      </c>
      <c r="I108" s="63">
        <v>229201.44939999998</v>
      </c>
      <c r="J108" s="63">
        <v>187603.5</v>
      </c>
      <c r="K108" s="63">
        <v>245572.98149999999</v>
      </c>
      <c r="L108" s="63">
        <v>287411.06338000001</v>
      </c>
      <c r="M108" s="63">
        <v>229201.44939999998</v>
      </c>
      <c r="N108" s="63">
        <v>150082.79999999999</v>
      </c>
      <c r="O108" s="63">
        <v>236630.54799999998</v>
      </c>
      <c r="P108" s="63">
        <v>245572.98149999999</v>
      </c>
      <c r="Q108" s="63">
        <v>327430.64199999999</v>
      </c>
      <c r="R108" s="63">
        <v>325179.39999999997</v>
      </c>
      <c r="S108" s="63">
        <v>309879.99299999996</v>
      </c>
      <c r="T108" s="33">
        <f t="shared" si="14"/>
        <v>14</v>
      </c>
      <c r="U108" s="34">
        <f t="shared" si="9"/>
        <v>285063</v>
      </c>
      <c r="V108" s="36">
        <f t="shared" si="15"/>
        <v>161076.24965260856</v>
      </c>
      <c r="W108" s="36">
        <f t="shared" si="16"/>
        <v>150082.79999999999</v>
      </c>
      <c r="X108" s="36">
        <f t="shared" si="17"/>
        <v>258541.05309769654</v>
      </c>
      <c r="Y108" s="36">
        <f t="shared" si="10"/>
        <v>241101.76474999997</v>
      </c>
      <c r="Z108" s="37">
        <f t="shared" si="11"/>
        <v>56.505491646621465</v>
      </c>
      <c r="AA108" s="38">
        <f t="shared" si="12"/>
        <v>43.494508353378535</v>
      </c>
      <c r="AB108" s="68" t="str">
        <f t="shared" si="13"/>
        <v>BAJO</v>
      </c>
      <c r="AD108" s="14"/>
      <c r="AG108" s="14"/>
    </row>
    <row r="109" spans="1:33">
      <c r="A109" s="27"/>
      <c r="B109" s="61">
        <v>104</v>
      </c>
      <c r="C109" s="61" t="s">
        <v>145</v>
      </c>
      <c r="D109" s="61" t="s">
        <v>39</v>
      </c>
      <c r="E109" s="41" t="s">
        <v>40</v>
      </c>
      <c r="F109" s="62">
        <v>928200</v>
      </c>
      <c r="G109" s="63">
        <v>170682.4</v>
      </c>
      <c r="H109" s="63">
        <v>256391.44999999998</v>
      </c>
      <c r="I109" s="63">
        <v>260456.19249999998</v>
      </c>
      <c r="J109" s="63">
        <v>200110.4</v>
      </c>
      <c r="K109" s="63">
        <v>279060.20624999999</v>
      </c>
      <c r="L109" s="63">
        <v>326603.93590999994</v>
      </c>
      <c r="M109" s="63">
        <v>260456.19249999998</v>
      </c>
      <c r="N109" s="63">
        <v>150082.79999999999</v>
      </c>
      <c r="O109" s="63">
        <v>268898.34999999998</v>
      </c>
      <c r="P109" s="63">
        <v>279060.20624999999</v>
      </c>
      <c r="Q109" s="63">
        <v>372080.27499999997</v>
      </c>
      <c r="R109" s="63">
        <v>368953.55</v>
      </c>
      <c r="S109" s="63">
        <v>352136.07859999995</v>
      </c>
      <c r="T109" s="33">
        <f t="shared" si="14"/>
        <v>14</v>
      </c>
      <c r="U109" s="34">
        <f t="shared" si="9"/>
        <v>319512</v>
      </c>
      <c r="V109" s="36">
        <f t="shared" si="15"/>
        <v>181015.12584179448</v>
      </c>
      <c r="W109" s="36">
        <f t="shared" si="16"/>
        <v>150082.79999999999</v>
      </c>
      <c r="X109" s="36">
        <f t="shared" si="17"/>
        <v>288266.95457595226</v>
      </c>
      <c r="Y109" s="36">
        <f t="shared" si="10"/>
        <v>273979.27812499995</v>
      </c>
      <c r="Z109" s="37">
        <f t="shared" si="11"/>
        <v>56.653623601553136</v>
      </c>
      <c r="AA109" s="38">
        <f t="shared" si="12"/>
        <v>43.346376398446864</v>
      </c>
      <c r="AB109" s="68" t="str">
        <f t="shared" si="13"/>
        <v>BAJO</v>
      </c>
      <c r="AD109" s="14"/>
      <c r="AG109" s="14"/>
    </row>
    <row r="110" spans="1:33">
      <c r="A110" s="27"/>
      <c r="B110" s="61">
        <v>105</v>
      </c>
      <c r="C110" s="61" t="s">
        <v>146</v>
      </c>
      <c r="D110" s="61" t="s">
        <v>39</v>
      </c>
      <c r="E110" s="41" t="s">
        <v>40</v>
      </c>
      <c r="F110" s="62">
        <v>464100</v>
      </c>
      <c r="G110" s="63">
        <v>829028.79999999993</v>
      </c>
      <c r="H110" s="63">
        <v>1487070.41</v>
      </c>
      <c r="I110" s="63">
        <v>1510645.9164999998</v>
      </c>
      <c r="J110" s="63">
        <v>1750966</v>
      </c>
      <c r="K110" s="63">
        <v>1618549.1962499998</v>
      </c>
      <c r="L110" s="63">
        <v>1894300.0767599999</v>
      </c>
      <c r="M110" s="63">
        <v>1510645.9164999998</v>
      </c>
      <c r="N110" s="63">
        <v>1225676.2</v>
      </c>
      <c r="O110" s="63">
        <v>1559610.43</v>
      </c>
      <c r="P110" s="63">
        <v>1618549.1962499998</v>
      </c>
      <c r="Q110" s="63">
        <v>2158065.5949999997</v>
      </c>
      <c r="R110" s="63">
        <v>2151186.7999999998</v>
      </c>
      <c r="S110" s="63">
        <v>2042389.2558799998</v>
      </c>
      <c r="T110" s="33">
        <f t="shared" si="14"/>
        <v>14</v>
      </c>
      <c r="U110" s="34">
        <f t="shared" si="9"/>
        <v>1558627</v>
      </c>
      <c r="V110" s="36">
        <f t="shared" si="15"/>
        <v>459208.67606290476</v>
      </c>
      <c r="W110" s="36">
        <f t="shared" si="16"/>
        <v>464100</v>
      </c>
      <c r="X110" s="36">
        <f t="shared" si="17"/>
        <v>1462920.3521343197</v>
      </c>
      <c r="Y110" s="36">
        <f t="shared" si="10"/>
        <v>1589079.8131249999</v>
      </c>
      <c r="Z110" s="37">
        <f t="shared" si="11"/>
        <v>29.462384269161561</v>
      </c>
      <c r="AA110" s="38">
        <f t="shared" si="12"/>
        <v>70.537615730838439</v>
      </c>
      <c r="AB110" s="68" t="str">
        <f t="shared" si="13"/>
        <v>ALTO</v>
      </c>
      <c r="AD110" s="14"/>
      <c r="AG110" s="14"/>
    </row>
    <row r="111" spans="1:33">
      <c r="A111" s="27"/>
      <c r="B111" s="61">
        <v>106</v>
      </c>
      <c r="C111" s="61" t="s">
        <v>147</v>
      </c>
      <c r="D111" s="61" t="s">
        <v>148</v>
      </c>
      <c r="E111" s="41" t="s">
        <v>40</v>
      </c>
      <c r="F111" s="62">
        <v>49980</v>
      </c>
      <c r="G111" s="63">
        <v>121915.99999999997</v>
      </c>
      <c r="H111" s="63">
        <v>153834.87</v>
      </c>
      <c r="I111" s="63">
        <v>156273.71549999999</v>
      </c>
      <c r="J111" s="63">
        <v>150082.79999999999</v>
      </c>
      <c r="K111" s="63">
        <v>167436.12375</v>
      </c>
      <c r="L111" s="63">
        <v>195961.86126999996</v>
      </c>
      <c r="M111" s="63">
        <v>156273.71549999999</v>
      </c>
      <c r="N111" s="63">
        <v>212617.3</v>
      </c>
      <c r="O111" s="63">
        <v>161339.00999999998</v>
      </c>
      <c r="P111" s="63">
        <v>167436.12375</v>
      </c>
      <c r="Q111" s="63">
        <v>223248.16499999998</v>
      </c>
      <c r="R111" s="63">
        <v>218870.75</v>
      </c>
      <c r="S111" s="63">
        <v>211281.64715999996</v>
      </c>
      <c r="T111" s="33">
        <f t="shared" si="14"/>
        <v>14</v>
      </c>
      <c r="U111" s="34">
        <f t="shared" si="9"/>
        <v>167611</v>
      </c>
      <c r="V111" s="36">
        <f t="shared" si="15"/>
        <v>44060.098321579273</v>
      </c>
      <c r="W111" s="36">
        <f t="shared" si="16"/>
        <v>49980</v>
      </c>
      <c r="X111" s="36">
        <f t="shared" si="17"/>
        <v>159143.89617119206</v>
      </c>
      <c r="Y111" s="36">
        <f t="shared" si="10"/>
        <v>164387.56687499999</v>
      </c>
      <c r="Z111" s="37">
        <f t="shared" si="11"/>
        <v>26.287116192600291</v>
      </c>
      <c r="AA111" s="38">
        <f t="shared" si="12"/>
        <v>73.712883807399706</v>
      </c>
      <c r="AB111" s="68" t="str">
        <f t="shared" si="13"/>
        <v>ALTO</v>
      </c>
      <c r="AD111" s="14"/>
      <c r="AG111" s="14"/>
    </row>
    <row r="112" spans="1:33">
      <c r="A112" s="27"/>
      <c r="B112" s="61">
        <v>107</v>
      </c>
      <c r="C112" s="61" t="s">
        <v>149</v>
      </c>
      <c r="D112" s="61" t="s">
        <v>148</v>
      </c>
      <c r="E112" s="41" t="s">
        <v>40</v>
      </c>
      <c r="F112" s="62">
        <v>22276.799999999999</v>
      </c>
      <c r="G112" s="63">
        <v>85341.2</v>
      </c>
      <c r="H112" s="63">
        <v>128195.72499999999</v>
      </c>
      <c r="I112" s="63">
        <v>130228.09624999999</v>
      </c>
      <c r="J112" s="63">
        <v>137575.9</v>
      </c>
      <c r="K112" s="63">
        <v>139530.72847</v>
      </c>
      <c r="L112" s="63">
        <v>163301.34260999996</v>
      </c>
      <c r="M112" s="63">
        <v>130228.09624999999</v>
      </c>
      <c r="N112" s="63">
        <v>137575.9</v>
      </c>
      <c r="O112" s="63">
        <v>134449.17499999999</v>
      </c>
      <c r="P112" s="63">
        <v>139455.68706999999</v>
      </c>
      <c r="Q112" s="63">
        <v>186040.13749999998</v>
      </c>
      <c r="R112" s="63">
        <v>181350.05</v>
      </c>
      <c r="S112" s="63">
        <v>176067.42971999999</v>
      </c>
      <c r="T112" s="33">
        <f t="shared" si="14"/>
        <v>14</v>
      </c>
      <c r="U112" s="34">
        <f t="shared" ref="U112:U121" si="18">ROUND(AVERAGE(F112:S112),0)</f>
        <v>135115</v>
      </c>
      <c r="V112" s="36">
        <f t="shared" si="15"/>
        <v>40141.755118784444</v>
      </c>
      <c r="W112" s="36">
        <f t="shared" si="16"/>
        <v>22276.799999999999</v>
      </c>
      <c r="X112" s="36">
        <f t="shared" si="17"/>
        <v>123794.85927939425</v>
      </c>
      <c r="Y112" s="36">
        <f t="shared" si="10"/>
        <v>137575.9</v>
      </c>
      <c r="Z112" s="37">
        <f t="shared" si="11"/>
        <v>29.709325477396618</v>
      </c>
      <c r="AA112" s="38">
        <f t="shared" si="12"/>
        <v>70.290674522603382</v>
      </c>
      <c r="AB112" s="68" t="str">
        <f t="shared" si="13"/>
        <v>ALTO</v>
      </c>
      <c r="AD112" s="14"/>
      <c r="AG112" s="14"/>
    </row>
    <row r="113" spans="1:33">
      <c r="A113" s="27"/>
      <c r="B113" s="61">
        <v>108</v>
      </c>
      <c r="C113" s="61" t="s">
        <v>150</v>
      </c>
      <c r="D113" s="61" t="s">
        <v>148</v>
      </c>
      <c r="E113" s="41" t="s">
        <v>40</v>
      </c>
      <c r="F113" s="62">
        <v>28560</v>
      </c>
      <c r="G113" s="63">
        <v>85341.2</v>
      </c>
      <c r="H113" s="63">
        <v>204087.38399999999</v>
      </c>
      <c r="I113" s="63">
        <v>207323.12922999996</v>
      </c>
      <c r="J113" s="63">
        <v>200110.4</v>
      </c>
      <c r="K113" s="63">
        <v>222132.54951999997</v>
      </c>
      <c r="L113" s="63">
        <v>259975.92753999998</v>
      </c>
      <c r="M113" s="63">
        <v>207323.12922999996</v>
      </c>
      <c r="N113" s="63">
        <v>200110.4</v>
      </c>
      <c r="O113" s="63">
        <v>214043.50699999998</v>
      </c>
      <c r="P113" s="63">
        <v>222057.50811999998</v>
      </c>
      <c r="Q113" s="63">
        <v>296175.89889999997</v>
      </c>
      <c r="R113" s="63">
        <v>293912.14999999997</v>
      </c>
      <c r="S113" s="63">
        <v>280300.73307999992</v>
      </c>
      <c r="T113" s="33">
        <f t="shared" si="14"/>
        <v>14</v>
      </c>
      <c r="U113" s="34">
        <f t="shared" si="18"/>
        <v>208675</v>
      </c>
      <c r="V113" s="36">
        <f t="shared" si="15"/>
        <v>71162.225837770384</v>
      </c>
      <c r="W113" s="36">
        <f t="shared" si="16"/>
        <v>28560</v>
      </c>
      <c r="X113" s="36">
        <f t="shared" si="17"/>
        <v>185550.57563484463</v>
      </c>
      <c r="Y113" s="36">
        <f t="shared" si="10"/>
        <v>210683.31811499997</v>
      </c>
      <c r="Z113" s="37">
        <f t="shared" si="11"/>
        <v>34.101941218531394</v>
      </c>
      <c r="AA113" s="38">
        <f t="shared" si="12"/>
        <v>65.898058781468606</v>
      </c>
      <c r="AB113" s="68" t="str">
        <f t="shared" si="13"/>
        <v>BAJO</v>
      </c>
      <c r="AD113" s="14"/>
      <c r="AG113" s="14"/>
    </row>
    <row r="114" spans="1:33">
      <c r="A114" s="27"/>
      <c r="B114" s="61">
        <v>109</v>
      </c>
      <c r="C114" s="61" t="s">
        <v>151</v>
      </c>
      <c r="D114" s="61" t="s">
        <v>148</v>
      </c>
      <c r="E114" s="41" t="s">
        <v>40</v>
      </c>
      <c r="F114" s="62">
        <v>84252</v>
      </c>
      <c r="G114" s="63">
        <v>243831.99999999994</v>
      </c>
      <c r="H114" s="63">
        <v>266647.10800000001</v>
      </c>
      <c r="I114" s="63">
        <v>270874.44019999995</v>
      </c>
      <c r="J114" s="63">
        <v>237631.09999999998</v>
      </c>
      <c r="K114" s="63">
        <v>290222.61449999997</v>
      </c>
      <c r="L114" s="63">
        <v>339667.39295999997</v>
      </c>
      <c r="M114" s="63">
        <v>270874.44019999995</v>
      </c>
      <c r="N114" s="63">
        <v>237631.09999999998</v>
      </c>
      <c r="O114" s="63">
        <v>279654.28399999999</v>
      </c>
      <c r="P114" s="63">
        <v>290222.61449999997</v>
      </c>
      <c r="Q114" s="63">
        <v>386963.48599999998</v>
      </c>
      <c r="R114" s="63">
        <v>381460.44999999995</v>
      </c>
      <c r="S114" s="63">
        <v>366221.03407999995</v>
      </c>
      <c r="T114" s="33">
        <f t="shared" si="14"/>
        <v>14</v>
      </c>
      <c r="U114" s="34">
        <f t="shared" si="18"/>
        <v>281868</v>
      </c>
      <c r="V114" s="36">
        <f t="shared" si="15"/>
        <v>73896.859022454912</v>
      </c>
      <c r="W114" s="36">
        <f t="shared" si="16"/>
        <v>84252</v>
      </c>
      <c r="X114" s="36">
        <f t="shared" si="17"/>
        <v>267914.67470949312</v>
      </c>
      <c r="Y114" s="36">
        <f t="shared" si="10"/>
        <v>275264.36209999997</v>
      </c>
      <c r="Z114" s="37">
        <f t="shared" si="11"/>
        <v>26.216831645470545</v>
      </c>
      <c r="AA114" s="38">
        <f t="shared" si="12"/>
        <v>73.783168354529451</v>
      </c>
      <c r="AB114" s="68" t="str">
        <f t="shared" si="13"/>
        <v>ALTO</v>
      </c>
      <c r="AD114" s="14"/>
      <c r="AG114" s="14"/>
    </row>
    <row r="115" spans="1:33">
      <c r="A115" s="27"/>
      <c r="B115" s="61">
        <v>110</v>
      </c>
      <c r="C115" s="61" t="s">
        <v>152</v>
      </c>
      <c r="D115" s="61" t="s">
        <v>148</v>
      </c>
      <c r="E115" s="41" t="s">
        <v>40</v>
      </c>
      <c r="F115" s="62">
        <v>36556.800000000003</v>
      </c>
      <c r="G115" s="63">
        <v>158490.79999999999</v>
      </c>
      <c r="H115" s="63">
        <v>204087.38399999999</v>
      </c>
      <c r="I115" s="63">
        <v>207323.12922999996</v>
      </c>
      <c r="J115" s="63">
        <v>225124.19999999998</v>
      </c>
      <c r="K115" s="63">
        <v>222132.54951999997</v>
      </c>
      <c r="L115" s="63">
        <v>259975.92753999998</v>
      </c>
      <c r="M115" s="63">
        <v>207323.12922999996</v>
      </c>
      <c r="N115" s="63">
        <v>175096.59999999998</v>
      </c>
      <c r="O115" s="63">
        <v>214043.50699999998</v>
      </c>
      <c r="P115" s="63">
        <v>222057.50811999998</v>
      </c>
      <c r="Q115" s="63">
        <v>296175.89889999997</v>
      </c>
      <c r="R115" s="63">
        <v>293912.14999999997</v>
      </c>
      <c r="S115" s="63">
        <v>280300.73307999992</v>
      </c>
      <c r="T115" s="33">
        <f t="shared" si="14"/>
        <v>14</v>
      </c>
      <c r="U115" s="34">
        <f t="shared" si="18"/>
        <v>214471</v>
      </c>
      <c r="V115" s="36">
        <f t="shared" si="15"/>
        <v>63340.553018080842</v>
      </c>
      <c r="W115" s="36">
        <f t="shared" si="16"/>
        <v>36556.800000000003</v>
      </c>
      <c r="X115" s="36">
        <f t="shared" si="17"/>
        <v>197167.29000052647</v>
      </c>
      <c r="Y115" s="36">
        <f t="shared" si="10"/>
        <v>218050.50756</v>
      </c>
      <c r="Z115" s="37">
        <f t="shared" si="11"/>
        <v>29.533388205436097</v>
      </c>
      <c r="AA115" s="38">
        <f t="shared" si="12"/>
        <v>70.466611794563903</v>
      </c>
      <c r="AB115" s="68" t="str">
        <f t="shared" si="13"/>
        <v>ALTO</v>
      </c>
      <c r="AD115" s="14"/>
      <c r="AG115" s="14"/>
    </row>
    <row r="116" spans="1:33">
      <c r="A116" s="27"/>
      <c r="B116" s="61">
        <v>111</v>
      </c>
      <c r="C116" s="61" t="s">
        <v>153</v>
      </c>
      <c r="D116" s="61" t="s">
        <v>148</v>
      </c>
      <c r="E116" s="41" t="s">
        <v>40</v>
      </c>
      <c r="F116" s="62">
        <v>70257.600000000006</v>
      </c>
      <c r="G116" s="63">
        <v>219448.8</v>
      </c>
      <c r="H116" s="63">
        <v>451248.95199999999</v>
      </c>
      <c r="I116" s="63">
        <v>458402.89879999997</v>
      </c>
      <c r="J116" s="63">
        <v>525289.79999999993</v>
      </c>
      <c r="K116" s="63">
        <v>491145.96299999999</v>
      </c>
      <c r="L116" s="63">
        <v>574822.12676000001</v>
      </c>
      <c r="M116" s="63">
        <v>458402.89879999997</v>
      </c>
      <c r="N116" s="63">
        <v>262644.89999999997</v>
      </c>
      <c r="O116" s="63">
        <v>473261.09599999996</v>
      </c>
      <c r="P116" s="63">
        <v>491145.96299999999</v>
      </c>
      <c r="Q116" s="63">
        <v>654861.28399999999</v>
      </c>
      <c r="R116" s="63">
        <v>650358.79999999993</v>
      </c>
      <c r="S116" s="63">
        <v>619759.98599999992</v>
      </c>
      <c r="T116" s="33">
        <f t="shared" si="14"/>
        <v>14</v>
      </c>
      <c r="U116" s="34">
        <f t="shared" si="18"/>
        <v>457218</v>
      </c>
      <c r="V116" s="36">
        <f t="shared" si="15"/>
        <v>162124.26909068026</v>
      </c>
      <c r="W116" s="36">
        <f t="shared" si="16"/>
        <v>70257.600000000006</v>
      </c>
      <c r="X116" s="36">
        <f t="shared" si="17"/>
        <v>407600.55185773381</v>
      </c>
      <c r="Y116" s="36">
        <f t="shared" si="10"/>
        <v>482203.52949999995</v>
      </c>
      <c r="Z116" s="37">
        <f t="shared" si="11"/>
        <v>35.458855314244026</v>
      </c>
      <c r="AA116" s="38">
        <f t="shared" si="12"/>
        <v>64.541144685755967</v>
      </c>
      <c r="AB116" s="68" t="str">
        <f t="shared" si="13"/>
        <v>BAJO</v>
      </c>
      <c r="AD116" s="14"/>
      <c r="AG116" s="14"/>
    </row>
    <row r="117" spans="1:33">
      <c r="A117" s="27"/>
      <c r="B117" s="61">
        <v>112</v>
      </c>
      <c r="C117" s="61" t="s">
        <v>154</v>
      </c>
      <c r="D117" s="61" t="s">
        <v>148</v>
      </c>
      <c r="E117" s="41" t="s">
        <v>40</v>
      </c>
      <c r="F117" s="62">
        <v>131376</v>
      </c>
      <c r="G117" s="63">
        <v>365748</v>
      </c>
      <c r="H117" s="63">
        <v>707640.402</v>
      </c>
      <c r="I117" s="63">
        <v>718859.09129999985</v>
      </c>
      <c r="J117" s="63">
        <v>775427.79999999993</v>
      </c>
      <c r="K117" s="63">
        <v>770206.16924999992</v>
      </c>
      <c r="L117" s="63">
        <v>901426.0626699999</v>
      </c>
      <c r="M117" s="63">
        <v>718859.09129999985</v>
      </c>
      <c r="N117" s="63">
        <v>525289.79999999993</v>
      </c>
      <c r="O117" s="63">
        <v>742159.446</v>
      </c>
      <c r="P117" s="63">
        <v>770206.16924999992</v>
      </c>
      <c r="Q117" s="63">
        <v>1026941.5589999999</v>
      </c>
      <c r="R117" s="63">
        <v>1025565.7999999999</v>
      </c>
      <c r="S117" s="63">
        <v>971894.84543999983</v>
      </c>
      <c r="T117" s="33">
        <f t="shared" si="14"/>
        <v>14</v>
      </c>
      <c r="U117" s="34">
        <f t="shared" si="18"/>
        <v>725114</v>
      </c>
      <c r="V117" s="36">
        <f t="shared" si="15"/>
        <v>239378.44240962333</v>
      </c>
      <c r="W117" s="36">
        <f t="shared" si="16"/>
        <v>131376</v>
      </c>
      <c r="X117" s="36">
        <f t="shared" si="17"/>
        <v>658903.81868115813</v>
      </c>
      <c r="Y117" s="36">
        <f t="shared" si="10"/>
        <v>756182.8076249999</v>
      </c>
      <c r="Z117" s="37">
        <f t="shared" si="11"/>
        <v>33.0125252594245</v>
      </c>
      <c r="AA117" s="38">
        <f t="shared" si="12"/>
        <v>66.987474740575493</v>
      </c>
      <c r="AB117" s="68" t="str">
        <f t="shared" si="13"/>
        <v>BAJO</v>
      </c>
      <c r="AD117" s="14"/>
      <c r="AG117" s="14"/>
    </row>
    <row r="118" spans="1:33">
      <c r="A118" s="27"/>
      <c r="B118" s="61">
        <v>113</v>
      </c>
      <c r="C118" s="61" t="s">
        <v>155</v>
      </c>
      <c r="D118" s="61" t="s">
        <v>94</v>
      </c>
      <c r="E118" s="41" t="s">
        <v>40</v>
      </c>
      <c r="F118" s="62">
        <v>44030</v>
      </c>
      <c r="G118" s="63">
        <v>60957.999999999985</v>
      </c>
      <c r="H118" s="63">
        <v>71789.606</v>
      </c>
      <c r="I118" s="63">
        <v>72927.733899999992</v>
      </c>
      <c r="J118" s="63">
        <v>56281.049999999996</v>
      </c>
      <c r="K118" s="63">
        <v>78136.857749999996</v>
      </c>
      <c r="L118" s="63">
        <v>91449.202109999998</v>
      </c>
      <c r="M118" s="63">
        <v>72927.733899999992</v>
      </c>
      <c r="N118" s="63">
        <v>42523.46</v>
      </c>
      <c r="O118" s="63">
        <v>75291.538</v>
      </c>
      <c r="P118" s="63">
        <v>78136.857749999996</v>
      </c>
      <c r="Q118" s="63">
        <v>104182.477</v>
      </c>
      <c r="R118" s="63">
        <v>103807.26999999999</v>
      </c>
      <c r="S118" s="63">
        <v>98598.345839999994</v>
      </c>
      <c r="T118" s="33">
        <f t="shared" si="14"/>
        <v>14</v>
      </c>
      <c r="U118" s="34">
        <f t="shared" si="18"/>
        <v>75074</v>
      </c>
      <c r="V118" s="36">
        <f t="shared" si="15"/>
        <v>19103.028971748154</v>
      </c>
      <c r="W118" s="36">
        <f t="shared" si="16"/>
        <v>42523.46</v>
      </c>
      <c r="X118" s="36">
        <f t="shared" si="17"/>
        <v>72457.266454999743</v>
      </c>
      <c r="Y118" s="36">
        <f t="shared" si="10"/>
        <v>74109.635949999996</v>
      </c>
      <c r="Z118" s="37">
        <f t="shared" si="11"/>
        <v>25.445598971345813</v>
      </c>
      <c r="AA118" s="38">
        <f t="shared" si="12"/>
        <v>74.554401028654183</v>
      </c>
      <c r="AB118" s="68" t="str">
        <f t="shared" si="13"/>
        <v>ALTO</v>
      </c>
      <c r="AD118" s="14"/>
      <c r="AG118" s="14"/>
    </row>
    <row r="119" spans="1:33">
      <c r="A119" s="27"/>
      <c r="B119" s="61">
        <v>114</v>
      </c>
      <c r="C119" s="61" t="s">
        <v>156</v>
      </c>
      <c r="D119" s="61" t="s">
        <v>39</v>
      </c>
      <c r="E119" s="41" t="s">
        <v>40</v>
      </c>
      <c r="F119" s="62">
        <v>10710</v>
      </c>
      <c r="G119" s="63">
        <v>24383.199999999997</v>
      </c>
      <c r="H119" s="63">
        <v>30766.973999999998</v>
      </c>
      <c r="I119" s="63">
        <v>31254.743099999996</v>
      </c>
      <c r="J119" s="63">
        <v>25013.8</v>
      </c>
      <c r="K119" s="63">
        <v>33487.224750000001</v>
      </c>
      <c r="L119" s="63">
        <v>39192.872529999993</v>
      </c>
      <c r="M119" s="63">
        <v>31254.743099999996</v>
      </c>
      <c r="N119" s="63">
        <v>35019.32</v>
      </c>
      <c r="O119" s="63">
        <v>32267.802</v>
      </c>
      <c r="P119" s="63">
        <v>33487.224750000001</v>
      </c>
      <c r="Q119" s="63">
        <v>44649.632999999994</v>
      </c>
      <c r="R119" s="63">
        <v>43774.149999999994</v>
      </c>
      <c r="S119" s="63">
        <v>42256.085599999999</v>
      </c>
      <c r="T119" s="33">
        <f t="shared" si="14"/>
        <v>14</v>
      </c>
      <c r="U119" s="34">
        <f t="shared" si="18"/>
        <v>32680</v>
      </c>
      <c r="V119" s="36">
        <f t="shared" si="15"/>
        <v>8558.3190376371003</v>
      </c>
      <c r="W119" s="36">
        <f t="shared" si="16"/>
        <v>10710</v>
      </c>
      <c r="X119" s="36">
        <f t="shared" si="17"/>
        <v>31137.354091252007</v>
      </c>
      <c r="Y119" s="36">
        <f t="shared" si="10"/>
        <v>32877.513375000002</v>
      </c>
      <c r="Z119" s="37">
        <f t="shared" si="11"/>
        <v>26.188246749195532</v>
      </c>
      <c r="AA119" s="38">
        <f t="shared" si="12"/>
        <v>73.811753250804472</v>
      </c>
      <c r="AB119" s="68" t="str">
        <f t="shared" si="13"/>
        <v>ALTO</v>
      </c>
      <c r="AD119" s="14"/>
      <c r="AG119" s="14"/>
    </row>
    <row r="120" spans="1:33">
      <c r="A120" s="27"/>
      <c r="B120" s="61">
        <v>115</v>
      </c>
      <c r="C120" s="61" t="s">
        <v>157</v>
      </c>
      <c r="D120" s="61" t="s">
        <v>39</v>
      </c>
      <c r="E120" s="41" t="s">
        <v>40</v>
      </c>
      <c r="F120" s="62">
        <v>8330</v>
      </c>
      <c r="G120" s="63">
        <v>12191.599999999999</v>
      </c>
      <c r="H120" s="63">
        <v>12307.21</v>
      </c>
      <c r="I120" s="63">
        <v>12501.897239999998</v>
      </c>
      <c r="J120" s="63">
        <v>12506.9</v>
      </c>
      <c r="K120" s="63">
        <v>13394.889899999998</v>
      </c>
      <c r="L120" s="63">
        <v>15677.399149999999</v>
      </c>
      <c r="M120" s="63">
        <v>12501.897239999998</v>
      </c>
      <c r="N120" s="63">
        <v>10005.519999999999</v>
      </c>
      <c r="O120" s="63">
        <v>12907.330999999998</v>
      </c>
      <c r="P120" s="63">
        <v>13394.889899999998</v>
      </c>
      <c r="Q120" s="63">
        <v>17859.853200000001</v>
      </c>
      <c r="R120" s="63">
        <v>17509.66</v>
      </c>
      <c r="S120" s="63">
        <v>16902.434239999999</v>
      </c>
      <c r="T120" s="33">
        <f t="shared" si="14"/>
        <v>14</v>
      </c>
      <c r="U120" s="34">
        <f t="shared" si="18"/>
        <v>13428</v>
      </c>
      <c r="V120" s="36">
        <f t="shared" si="15"/>
        <v>2628.9274850150182</v>
      </c>
      <c r="W120" s="36">
        <f t="shared" si="16"/>
        <v>8330</v>
      </c>
      <c r="X120" s="36">
        <f t="shared" si="17"/>
        <v>13163.718305961456</v>
      </c>
      <c r="Y120" s="36">
        <f t="shared" si="10"/>
        <v>12707.1155</v>
      </c>
      <c r="Z120" s="37">
        <f t="shared" si="11"/>
        <v>19.577952673629863</v>
      </c>
      <c r="AA120" s="38">
        <f t="shared" si="12"/>
        <v>80.422047326370134</v>
      </c>
      <c r="AB120" s="68" t="str">
        <f t="shared" si="13"/>
        <v>ALTO</v>
      </c>
      <c r="AD120" s="14"/>
      <c r="AG120" s="14"/>
    </row>
    <row r="121" spans="1:33">
      <c r="A121" s="27"/>
      <c r="B121" s="61">
        <v>116</v>
      </c>
      <c r="C121" s="61" t="s">
        <v>158</v>
      </c>
      <c r="D121" s="61" t="s">
        <v>39</v>
      </c>
      <c r="E121" s="41" t="s">
        <v>40</v>
      </c>
      <c r="F121" s="62">
        <v>7616</v>
      </c>
      <c r="G121" s="63">
        <v>10972.439999999999</v>
      </c>
      <c r="H121" s="63">
        <v>11281.433999999999</v>
      </c>
      <c r="I121" s="63">
        <v>11460.072469999999</v>
      </c>
      <c r="J121" s="63">
        <v>12506.9</v>
      </c>
      <c r="K121" s="63">
        <v>12279.27442</v>
      </c>
      <c r="L121" s="63">
        <v>14370.428099999997</v>
      </c>
      <c r="M121" s="63">
        <v>11460.072469999999</v>
      </c>
      <c r="N121" s="63">
        <v>8754.83</v>
      </c>
      <c r="O121" s="63">
        <v>11831.107</v>
      </c>
      <c r="P121" s="63">
        <v>12204.233019999998</v>
      </c>
      <c r="Q121" s="63">
        <v>16371.532099999997</v>
      </c>
      <c r="R121" s="63">
        <v>16258.97</v>
      </c>
      <c r="S121" s="63">
        <v>15494.304439999998</v>
      </c>
      <c r="T121" s="33">
        <f t="shared" si="14"/>
        <v>14</v>
      </c>
      <c r="U121" s="34">
        <f t="shared" si="18"/>
        <v>12347</v>
      </c>
      <c r="V121" s="36">
        <f t="shared" si="15"/>
        <v>2474.166664123803</v>
      </c>
      <c r="W121" s="36">
        <f t="shared" si="16"/>
        <v>7616</v>
      </c>
      <c r="X121" s="36">
        <f t="shared" si="17"/>
        <v>12089.465300786083</v>
      </c>
      <c r="Y121" s="36">
        <f t="shared" si="10"/>
        <v>12017.670009999998</v>
      </c>
      <c r="Z121" s="37">
        <f t="shared" si="11"/>
        <v>20.038605848577006</v>
      </c>
      <c r="AA121" s="38">
        <f t="shared" si="12"/>
        <v>79.961394151422994</v>
      </c>
      <c r="AB121" s="68" t="str">
        <f t="shared" si="13"/>
        <v>ALTO</v>
      </c>
      <c r="AD121" s="14"/>
      <c r="AG121" s="14"/>
    </row>
    <row r="122" spans="1:33">
      <c r="A122" s="27"/>
      <c r="B122" s="61">
        <v>117</v>
      </c>
      <c r="C122" s="61" t="s">
        <v>159</v>
      </c>
      <c r="D122" s="61" t="s">
        <v>39</v>
      </c>
      <c r="E122" s="41" t="s">
        <v>40</v>
      </c>
      <c r="F122" s="62">
        <v>6902</v>
      </c>
      <c r="G122" s="63">
        <v>13410.759999999998</v>
      </c>
      <c r="H122" s="63">
        <v>13331.934999999999</v>
      </c>
      <c r="I122" s="63">
        <v>13543.722009999999</v>
      </c>
      <c r="J122" s="63">
        <v>12506.9</v>
      </c>
      <c r="K122" s="63">
        <v>14511.756069999999</v>
      </c>
      <c r="L122" s="63">
        <v>16983.119509999997</v>
      </c>
      <c r="M122" s="63">
        <v>13543.722009999999</v>
      </c>
      <c r="N122" s="63">
        <v>15008.279999999999</v>
      </c>
      <c r="O122" s="63">
        <v>13982.503999999999</v>
      </c>
      <c r="P122" s="63">
        <v>14436.714669999999</v>
      </c>
      <c r="Q122" s="63">
        <v>19348.174299999999</v>
      </c>
      <c r="R122" s="63">
        <v>19260.626</v>
      </c>
      <c r="S122" s="63">
        <v>18310.564039999997</v>
      </c>
      <c r="T122" s="33">
        <f t="shared" si="14"/>
        <v>14</v>
      </c>
      <c r="U122" s="34">
        <f>ROUND(AVERAGE(F122:S122),0)</f>
        <v>14649</v>
      </c>
      <c r="V122" s="36">
        <f t="shared" si="15"/>
        <v>3084.0311677343561</v>
      </c>
      <c r="W122" s="36">
        <f t="shared" si="16"/>
        <v>6902</v>
      </c>
      <c r="X122" s="36">
        <f t="shared" si="17"/>
        <v>14263.30195481378</v>
      </c>
      <c r="Y122" s="36">
        <f t="shared" si="10"/>
        <v>14209.609334999999</v>
      </c>
      <c r="Z122" s="37">
        <f t="shared" si="11"/>
        <v>21.052844342510451</v>
      </c>
      <c r="AA122" s="38">
        <f t="shared" si="12"/>
        <v>78.947155657489546</v>
      </c>
      <c r="AB122" s="68" t="str">
        <f t="shared" si="13"/>
        <v>ALTO</v>
      </c>
      <c r="AD122" s="14"/>
      <c r="AG122" s="14"/>
    </row>
    <row r="123" spans="1:33">
      <c r="A123" s="27"/>
      <c r="B123" s="61">
        <v>118</v>
      </c>
      <c r="C123" s="61" t="s">
        <v>160</v>
      </c>
      <c r="D123" s="61" t="s">
        <v>39</v>
      </c>
      <c r="E123" s="41" t="s">
        <v>40</v>
      </c>
      <c r="F123" s="62">
        <v>428400</v>
      </c>
      <c r="G123" s="63">
        <v>219448.8</v>
      </c>
      <c r="H123" s="63">
        <v>307669.74</v>
      </c>
      <c r="I123" s="63">
        <v>312547.43099999998</v>
      </c>
      <c r="J123" s="63">
        <v>300165.59999999998</v>
      </c>
      <c r="K123" s="63">
        <v>334872.2475</v>
      </c>
      <c r="L123" s="63">
        <v>391923.72253999993</v>
      </c>
      <c r="M123" s="63">
        <v>312547.43099999998</v>
      </c>
      <c r="N123" s="63">
        <v>275151.8</v>
      </c>
      <c r="O123" s="63">
        <v>322678.01999999996</v>
      </c>
      <c r="P123" s="63">
        <v>334872.2475</v>
      </c>
      <c r="Q123" s="63">
        <v>446496.32999999996</v>
      </c>
      <c r="R123" s="63">
        <v>443994.94999999995</v>
      </c>
      <c r="S123" s="63">
        <v>422563.29431999993</v>
      </c>
      <c r="T123" s="33">
        <f t="shared" si="14"/>
        <v>14</v>
      </c>
      <c r="U123" s="34">
        <f t="shared" ref="U123:U131" si="19">ROUND(AVERAGE(F123:S123),0)</f>
        <v>346667</v>
      </c>
      <c r="V123" s="36">
        <f t="shared" si="15"/>
        <v>66596.536233318839</v>
      </c>
      <c r="W123" s="36">
        <f t="shared" si="16"/>
        <v>219448.8</v>
      </c>
      <c r="X123" s="36">
        <f t="shared" si="17"/>
        <v>340119.95290969865</v>
      </c>
      <c r="Y123" s="36">
        <f t="shared" si="10"/>
        <v>328775.13374999998</v>
      </c>
      <c r="Z123" s="37">
        <f t="shared" si="11"/>
        <v>19.210520826418101</v>
      </c>
      <c r="AA123" s="38">
        <f t="shared" si="12"/>
        <v>80.789479173581896</v>
      </c>
      <c r="AB123" s="68" t="str">
        <f t="shared" si="13"/>
        <v>ALTO</v>
      </c>
      <c r="AD123" s="14"/>
      <c r="AG123" s="14"/>
    </row>
    <row r="124" spans="1:33">
      <c r="A124" s="27"/>
      <c r="B124" s="61">
        <v>119</v>
      </c>
      <c r="C124" s="61" t="s">
        <v>161</v>
      </c>
      <c r="D124" s="61" t="s">
        <v>39</v>
      </c>
      <c r="E124" s="41" t="s">
        <v>40</v>
      </c>
      <c r="F124" s="62">
        <v>523600</v>
      </c>
      <c r="G124" s="63">
        <v>780262.39999999991</v>
      </c>
      <c r="H124" s="63">
        <v>871730.92999999993</v>
      </c>
      <c r="I124" s="63">
        <v>885551.05449999997</v>
      </c>
      <c r="J124" s="63">
        <v>1013058.8999999999</v>
      </c>
      <c r="K124" s="63">
        <v>948804.70124999993</v>
      </c>
      <c r="L124" s="63">
        <v>1110451.38099</v>
      </c>
      <c r="M124" s="63">
        <v>885551.05449999997</v>
      </c>
      <c r="N124" s="63">
        <v>975538.2</v>
      </c>
      <c r="O124" s="63">
        <v>914254.3899999999</v>
      </c>
      <c r="P124" s="63">
        <v>948804.70124999993</v>
      </c>
      <c r="Q124" s="63">
        <v>1265072.9349999998</v>
      </c>
      <c r="R124" s="63">
        <v>1248813.9649999999</v>
      </c>
      <c r="S124" s="63">
        <v>1197262.6672399999</v>
      </c>
      <c r="T124" s="33">
        <f t="shared" si="14"/>
        <v>14</v>
      </c>
      <c r="U124" s="34">
        <f t="shared" si="19"/>
        <v>969197</v>
      </c>
      <c r="V124" s="36">
        <f t="shared" si="15"/>
        <v>189219.32033154706</v>
      </c>
      <c r="W124" s="36">
        <f t="shared" si="16"/>
        <v>523600</v>
      </c>
      <c r="X124" s="36">
        <f t="shared" si="17"/>
        <v>948520.16721748991</v>
      </c>
      <c r="Y124" s="36">
        <f t="shared" si="10"/>
        <v>948804.70124999993</v>
      </c>
      <c r="Z124" s="37">
        <f t="shared" si="11"/>
        <v>19.52330850503531</v>
      </c>
      <c r="AA124" s="38">
        <f t="shared" si="12"/>
        <v>80.476691494964683</v>
      </c>
      <c r="AB124" s="68" t="str">
        <f t="shared" si="13"/>
        <v>ALTO</v>
      </c>
      <c r="AD124" s="14"/>
      <c r="AG124" s="14"/>
    </row>
    <row r="125" spans="1:33">
      <c r="A125" s="27"/>
      <c r="B125" s="61">
        <v>120</v>
      </c>
      <c r="C125" s="61" t="s">
        <v>162</v>
      </c>
      <c r="D125" s="61" t="s">
        <v>39</v>
      </c>
      <c r="E125" s="41" t="s">
        <v>40</v>
      </c>
      <c r="F125" s="62">
        <v>5831000</v>
      </c>
      <c r="G125" s="63">
        <v>1950655.9999999995</v>
      </c>
      <c r="H125" s="63">
        <v>2387516.7619999996</v>
      </c>
      <c r="I125" s="63">
        <v>2425368.0645599999</v>
      </c>
      <c r="J125" s="63">
        <v>2751518</v>
      </c>
      <c r="K125" s="63">
        <v>2598608.6406</v>
      </c>
      <c r="L125" s="63">
        <v>3041331.6388699994</v>
      </c>
      <c r="M125" s="63">
        <v>2425368.0645599999</v>
      </c>
      <c r="N125" s="63">
        <v>2001103.9999999998</v>
      </c>
      <c r="O125" s="63">
        <v>2503981.2249999996</v>
      </c>
      <c r="P125" s="63">
        <v>2598608.6406</v>
      </c>
      <c r="Q125" s="63">
        <v>3464811.5207999996</v>
      </c>
      <c r="R125" s="63">
        <v>3439397.5</v>
      </c>
      <c r="S125" s="63">
        <v>3279090.52996</v>
      </c>
      <c r="T125" s="33">
        <f t="shared" si="14"/>
        <v>14</v>
      </c>
      <c r="U125" s="34">
        <f t="shared" si="19"/>
        <v>2907026</v>
      </c>
      <c r="V125" s="36">
        <f t="shared" si="15"/>
        <v>931462.95324542013</v>
      </c>
      <c r="W125" s="36">
        <f t="shared" si="16"/>
        <v>1950655.9999999995</v>
      </c>
      <c r="X125" s="36">
        <f t="shared" si="17"/>
        <v>2794087.2473693122</v>
      </c>
      <c r="Y125" s="36">
        <f t="shared" si="10"/>
        <v>2598608.6406</v>
      </c>
      <c r="Z125" s="37">
        <f t="shared" si="11"/>
        <v>32.041782675676792</v>
      </c>
      <c r="AA125" s="38">
        <f t="shared" si="12"/>
        <v>67.958217324323215</v>
      </c>
      <c r="AB125" s="68" t="str">
        <f t="shared" si="13"/>
        <v>BAJO</v>
      </c>
      <c r="AD125" s="14"/>
      <c r="AG125" s="14"/>
    </row>
    <row r="126" spans="1:33">
      <c r="A126" s="27"/>
      <c r="B126" s="61">
        <v>121</v>
      </c>
      <c r="C126" s="61" t="s">
        <v>163</v>
      </c>
      <c r="D126" s="61" t="s">
        <v>39</v>
      </c>
      <c r="E126" s="41" t="s">
        <v>40</v>
      </c>
      <c r="F126" s="62">
        <v>1547000</v>
      </c>
      <c r="G126" s="63">
        <v>499855.59999999992</v>
      </c>
      <c r="H126" s="63">
        <v>666617.7699999999</v>
      </c>
      <c r="I126" s="63">
        <v>677186.10049999994</v>
      </c>
      <c r="J126" s="63">
        <v>762920.89999999991</v>
      </c>
      <c r="K126" s="63">
        <v>725556.53625</v>
      </c>
      <c r="L126" s="63">
        <v>849169.73308999988</v>
      </c>
      <c r="M126" s="63">
        <v>677186.10049999994</v>
      </c>
      <c r="N126" s="63">
        <v>575317.39999999991</v>
      </c>
      <c r="O126" s="63">
        <v>699135.71</v>
      </c>
      <c r="P126" s="63">
        <v>725556.53625</v>
      </c>
      <c r="Q126" s="63">
        <v>967408.71499999997</v>
      </c>
      <c r="R126" s="63">
        <v>963031.29999999993</v>
      </c>
      <c r="S126" s="63">
        <v>915553.80435999995</v>
      </c>
      <c r="T126" s="33">
        <f t="shared" si="14"/>
        <v>14</v>
      </c>
      <c r="U126" s="34">
        <f t="shared" si="19"/>
        <v>803678</v>
      </c>
      <c r="V126" s="36">
        <f t="shared" si="15"/>
        <v>244854.64936431634</v>
      </c>
      <c r="W126" s="36">
        <f t="shared" si="16"/>
        <v>499855.59999999992</v>
      </c>
      <c r="X126" s="36">
        <f t="shared" si="17"/>
        <v>773933.06647234841</v>
      </c>
      <c r="Y126" s="36">
        <f t="shared" si="10"/>
        <v>725556.53625</v>
      </c>
      <c r="Z126" s="37">
        <f t="shared" si="11"/>
        <v>30.466760240334605</v>
      </c>
      <c r="AA126" s="38">
        <f t="shared" si="12"/>
        <v>69.533239759665392</v>
      </c>
      <c r="AB126" s="68" t="str">
        <f t="shared" si="13"/>
        <v>BAJO</v>
      </c>
      <c r="AD126" s="14"/>
      <c r="AG126" s="14"/>
    </row>
    <row r="127" spans="1:33">
      <c r="A127" s="27"/>
      <c r="B127" s="61">
        <v>122</v>
      </c>
      <c r="C127" s="61" t="s">
        <v>164</v>
      </c>
      <c r="D127" s="61" t="s">
        <v>39</v>
      </c>
      <c r="E127" s="41" t="s">
        <v>40</v>
      </c>
      <c r="F127" s="62">
        <v>8211000</v>
      </c>
      <c r="G127" s="63">
        <v>243831.99999999994</v>
      </c>
      <c r="H127" s="63">
        <v>430737.636</v>
      </c>
      <c r="I127" s="63">
        <v>437566.40339999995</v>
      </c>
      <c r="J127" s="63">
        <v>475262.19999999995</v>
      </c>
      <c r="K127" s="63">
        <v>468821.14649999997</v>
      </c>
      <c r="L127" s="63">
        <v>548693.96196999995</v>
      </c>
      <c r="M127" s="63">
        <v>437566.40339999995</v>
      </c>
      <c r="N127" s="63">
        <v>262644.89999999997</v>
      </c>
      <c r="O127" s="63">
        <v>451749.22799999994</v>
      </c>
      <c r="P127" s="63">
        <v>468821.14649999997</v>
      </c>
      <c r="Q127" s="63">
        <v>625094.86199999996</v>
      </c>
      <c r="R127" s="63">
        <v>619091.54999999993</v>
      </c>
      <c r="S127" s="63">
        <v>591588.85587999993</v>
      </c>
      <c r="T127" s="33">
        <f t="shared" si="14"/>
        <v>14</v>
      </c>
      <c r="U127" s="34">
        <f t="shared" si="19"/>
        <v>1019462</v>
      </c>
      <c r="V127" s="36">
        <f t="shared" si="15"/>
        <v>1997530.1892123083</v>
      </c>
      <c r="W127" s="36">
        <f t="shared" si="16"/>
        <v>243831.99999999994</v>
      </c>
      <c r="X127" s="36">
        <f t="shared" si="17"/>
        <v>554083.4533057888</v>
      </c>
      <c r="Y127" s="36">
        <f t="shared" si="10"/>
        <v>468821.14649999997</v>
      </c>
      <c r="Z127" s="37">
        <f t="shared" si="11"/>
        <v>195.93964161609833</v>
      </c>
      <c r="AA127" s="38">
        <f t="shared" si="12"/>
        <v>-95.939641616098328</v>
      </c>
      <c r="AB127" s="68" t="str">
        <f t="shared" si="13"/>
        <v>BAJO</v>
      </c>
      <c r="AD127" s="14"/>
      <c r="AG127" s="14"/>
    </row>
    <row r="128" spans="1:33">
      <c r="A128" s="27"/>
      <c r="B128" s="61">
        <v>123</v>
      </c>
      <c r="C128" s="61" t="s">
        <v>165</v>
      </c>
      <c r="D128" s="61" t="s">
        <v>39</v>
      </c>
      <c r="E128" s="41" t="s">
        <v>40</v>
      </c>
      <c r="F128" s="62">
        <v>5831000</v>
      </c>
      <c r="G128" s="63">
        <v>14629919.999999996</v>
      </c>
      <c r="H128" s="63">
        <v>21536881.799999997</v>
      </c>
      <c r="I128" s="63">
        <v>21878320.169999998</v>
      </c>
      <c r="J128" s="63">
        <v>26264490</v>
      </c>
      <c r="K128" s="63">
        <v>23441057.324999999</v>
      </c>
      <c r="L128" s="63">
        <v>27434694.346429996</v>
      </c>
      <c r="M128" s="63">
        <v>21878320.169999998</v>
      </c>
      <c r="N128" s="63">
        <v>10130589</v>
      </c>
      <c r="O128" s="63">
        <v>22587461.399999999</v>
      </c>
      <c r="P128" s="63">
        <v>23441057.324999999</v>
      </c>
      <c r="Q128" s="63">
        <v>31254743.099999998</v>
      </c>
      <c r="R128" s="63">
        <v>3000405.3099999996</v>
      </c>
      <c r="S128" s="63">
        <v>9753280</v>
      </c>
      <c r="T128" s="33">
        <f t="shared" si="14"/>
        <v>14</v>
      </c>
      <c r="U128" s="34">
        <f t="shared" si="19"/>
        <v>18790159</v>
      </c>
      <c r="V128" s="36">
        <f t="shared" si="15"/>
        <v>8287148.8278964404</v>
      </c>
      <c r="W128" s="36">
        <f t="shared" si="16"/>
        <v>3000405.3099999996</v>
      </c>
      <c r="X128" s="36">
        <f t="shared" si="17"/>
        <v>16012868.518132135</v>
      </c>
      <c r="Y128" s="36">
        <f t="shared" si="10"/>
        <v>21878320.169999998</v>
      </c>
      <c r="Z128" s="37">
        <f t="shared" si="11"/>
        <v>44.103665263803464</v>
      </c>
      <c r="AA128" s="38">
        <f t="shared" si="12"/>
        <v>55.896334736196536</v>
      </c>
      <c r="AB128" s="68" t="str">
        <f t="shared" si="13"/>
        <v>BAJO</v>
      </c>
      <c r="AD128" s="14"/>
      <c r="AG128" s="14"/>
    </row>
    <row r="129" spans="1:35">
      <c r="A129" s="27"/>
      <c r="B129" s="61">
        <v>124</v>
      </c>
      <c r="C129" s="61" t="s">
        <v>166</v>
      </c>
      <c r="D129" s="61" t="s">
        <v>39</v>
      </c>
      <c r="E129" s="41" t="s">
        <v>40</v>
      </c>
      <c r="F129" s="62">
        <v>202300</v>
      </c>
      <c r="G129" s="63">
        <v>121915.99999999997</v>
      </c>
      <c r="H129" s="63">
        <v>153834.87</v>
      </c>
      <c r="I129" s="63">
        <v>156273.71549999999</v>
      </c>
      <c r="J129" s="63">
        <v>162589.69999999998</v>
      </c>
      <c r="K129" s="63">
        <v>167436.12375</v>
      </c>
      <c r="L129" s="63">
        <v>195961.86126999996</v>
      </c>
      <c r="M129" s="63">
        <v>156273.71549999999</v>
      </c>
      <c r="N129" s="63">
        <v>112562.09999999999</v>
      </c>
      <c r="O129" s="63">
        <v>161339.00999999998</v>
      </c>
      <c r="P129" s="63">
        <v>167436.12375</v>
      </c>
      <c r="Q129" s="63">
        <v>223248.16499999998</v>
      </c>
      <c r="R129" s="63">
        <v>218870.75</v>
      </c>
      <c r="S129" s="63">
        <v>211281.64715999996</v>
      </c>
      <c r="T129" s="33">
        <f t="shared" si="14"/>
        <v>14</v>
      </c>
      <c r="U129" s="34">
        <f t="shared" si="19"/>
        <v>172237</v>
      </c>
      <c r="V129" s="36">
        <f t="shared" si="15"/>
        <v>32697.208822477292</v>
      </c>
      <c r="W129" s="36">
        <f t="shared" si="16"/>
        <v>112562.09999999999</v>
      </c>
      <c r="X129" s="36">
        <f t="shared" si="17"/>
        <v>169011.15382716869</v>
      </c>
      <c r="Y129" s="36">
        <f t="shared" si="10"/>
        <v>165012.91187499999</v>
      </c>
      <c r="Z129" s="37">
        <f t="shared" si="11"/>
        <v>18.983847153908449</v>
      </c>
      <c r="AA129" s="38">
        <f t="shared" si="12"/>
        <v>81.016152846091558</v>
      </c>
      <c r="AB129" s="68" t="str">
        <f t="shared" si="13"/>
        <v>ALTO</v>
      </c>
      <c r="AD129" s="14"/>
      <c r="AG129" s="14"/>
    </row>
    <row r="130" spans="1:35">
      <c r="A130" s="27"/>
      <c r="B130" s="61">
        <v>125</v>
      </c>
      <c r="C130" s="61" t="s">
        <v>167</v>
      </c>
      <c r="D130" s="61" t="s">
        <v>39</v>
      </c>
      <c r="E130" s="41" t="s">
        <v>40</v>
      </c>
      <c r="F130" s="62">
        <v>178500</v>
      </c>
      <c r="G130" s="63">
        <v>134107.59999999998</v>
      </c>
      <c r="H130" s="63">
        <v>174346.18599999999</v>
      </c>
      <c r="I130" s="63">
        <v>177110.21089999998</v>
      </c>
      <c r="J130" s="63">
        <v>175096.59999999998</v>
      </c>
      <c r="K130" s="63">
        <v>189760.94024999999</v>
      </c>
      <c r="L130" s="63">
        <v>222090.02605999997</v>
      </c>
      <c r="M130" s="63">
        <v>177110.21089999998</v>
      </c>
      <c r="N130" s="63">
        <v>122567.62</v>
      </c>
      <c r="O130" s="63">
        <v>182850.878</v>
      </c>
      <c r="P130" s="63">
        <v>189760.94024999999</v>
      </c>
      <c r="Q130" s="63">
        <v>253014.58699999997</v>
      </c>
      <c r="R130" s="63">
        <v>252639.37999999998</v>
      </c>
      <c r="S130" s="63">
        <v>239452.77727999998</v>
      </c>
      <c r="T130" s="33">
        <f t="shared" si="14"/>
        <v>14</v>
      </c>
      <c r="U130" s="34">
        <f t="shared" si="19"/>
        <v>190601</v>
      </c>
      <c r="V130" s="36">
        <f t="shared" si="15"/>
        <v>37814.24008740134</v>
      </c>
      <c r="W130" s="36">
        <f t="shared" si="16"/>
        <v>122567.62</v>
      </c>
      <c r="X130" s="36">
        <f t="shared" si="17"/>
        <v>186777.71973484714</v>
      </c>
      <c r="Y130" s="36">
        <f t="shared" si="10"/>
        <v>180675.43900000001</v>
      </c>
      <c r="Z130" s="37">
        <f t="shared" si="11"/>
        <v>19.839476229086593</v>
      </c>
      <c r="AA130" s="38">
        <f t="shared" si="12"/>
        <v>80.160523770913414</v>
      </c>
      <c r="AB130" s="68" t="str">
        <f t="shared" si="13"/>
        <v>ALTO</v>
      </c>
      <c r="AD130" s="14"/>
      <c r="AG130" s="14"/>
    </row>
    <row r="131" spans="1:35">
      <c r="A131" s="27"/>
      <c r="B131" s="61">
        <v>126</v>
      </c>
      <c r="C131" s="61" t="s">
        <v>168</v>
      </c>
      <c r="D131" s="61" t="s">
        <v>39</v>
      </c>
      <c r="E131" s="41" t="s">
        <v>40</v>
      </c>
      <c r="F131" s="62">
        <v>161840</v>
      </c>
      <c r="G131" s="63">
        <v>170682.4</v>
      </c>
      <c r="H131" s="63">
        <v>255981.56</v>
      </c>
      <c r="I131" s="63">
        <v>260039.46259199994</v>
      </c>
      <c r="J131" s="63">
        <v>237631.09999999998</v>
      </c>
      <c r="K131" s="63">
        <v>278613.70991999999</v>
      </c>
      <c r="L131" s="63">
        <v>326081.14748999994</v>
      </c>
      <c r="M131" s="63">
        <v>260039.71272999997</v>
      </c>
      <c r="N131" s="63">
        <v>150082.79999999999</v>
      </c>
      <c r="O131" s="63">
        <v>268468.49099999998</v>
      </c>
      <c r="P131" s="63">
        <v>278613.70991999999</v>
      </c>
      <c r="Q131" s="63">
        <v>371484.94655999995</v>
      </c>
      <c r="R131" s="63">
        <v>368953.55</v>
      </c>
      <c r="S131" s="63">
        <v>351572.82668</v>
      </c>
      <c r="T131" s="33">
        <f t="shared" si="14"/>
        <v>14</v>
      </c>
      <c r="U131" s="34">
        <f t="shared" si="19"/>
        <v>267149</v>
      </c>
      <c r="V131" s="36">
        <f t="shared" si="15"/>
        <v>69340.025583627081</v>
      </c>
      <c r="W131" s="36">
        <f t="shared" si="16"/>
        <v>150082.79999999999</v>
      </c>
      <c r="X131" s="36">
        <f t="shared" si="17"/>
        <v>257333.50201605592</v>
      </c>
      <c r="Y131" s="36">
        <f>+MEDIAN(F131:S131)</f>
        <v>264254.10186499998</v>
      </c>
      <c r="Z131" s="37">
        <f t="shared" ref="Z131" si="20">V131/U131*100</f>
        <v>25.955562470242104</v>
      </c>
      <c r="AA131" s="38">
        <f>100-Z131</f>
        <v>74.0444375297579</v>
      </c>
      <c r="AB131" s="68" t="str">
        <f t="shared" ref="AB131" si="21">IF(AA131&gt;70,"ALTO","BAJO")</f>
        <v>ALTO</v>
      </c>
      <c r="AD131" s="14"/>
      <c r="AG131" s="14"/>
    </row>
    <row r="132" spans="1:35" ht="21.6" thickBot="1">
      <c r="A132" s="20"/>
      <c r="B132" s="32"/>
      <c r="C132" s="9"/>
      <c r="D132" s="9"/>
      <c r="E132" s="9"/>
      <c r="F132" s="9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95" t="s">
        <v>15</v>
      </c>
      <c r="U132" s="95"/>
      <c r="V132" s="39"/>
      <c r="W132" s="39"/>
      <c r="X132" s="39"/>
      <c r="Y132" s="39"/>
      <c r="Z132" s="6"/>
      <c r="AA132" s="7"/>
      <c r="AB132" s="8"/>
      <c r="AG132" s="14"/>
    </row>
    <row r="133" spans="1:35" s="11" customFormat="1" ht="39" customHeight="1">
      <c r="A133" s="43"/>
      <c r="B133" s="96" t="s">
        <v>16</v>
      </c>
      <c r="C133" s="96"/>
      <c r="D133" s="96"/>
      <c r="E133" s="96"/>
      <c r="F133" s="96"/>
      <c r="G133" s="96"/>
      <c r="H133" s="96"/>
      <c r="I133" s="96"/>
      <c r="J133" s="96"/>
      <c r="K133" s="96"/>
      <c r="L133" s="96"/>
      <c r="M133" s="96"/>
      <c r="N133" s="96"/>
      <c r="O133" s="96"/>
      <c r="P133" s="96"/>
      <c r="Q133" s="96"/>
      <c r="R133" s="96"/>
      <c r="S133" s="96"/>
      <c r="T133" s="96"/>
      <c r="U133" s="96"/>
      <c r="V133" s="96"/>
      <c r="W133" s="96"/>
      <c r="X133" s="96"/>
      <c r="Y133" s="96"/>
      <c r="Z133" s="96"/>
      <c r="AA133" s="96"/>
      <c r="AB133" s="96"/>
      <c r="AC133" s="13"/>
      <c r="AD133" s="13"/>
      <c r="AE133" s="13"/>
      <c r="AF133" s="43"/>
      <c r="AG133" s="43"/>
      <c r="AH133" s="12"/>
      <c r="AI133" s="12"/>
    </row>
    <row r="134" spans="1:35" s="3" customFormat="1" ht="13.5" customHeight="1">
      <c r="B134" s="97"/>
      <c r="C134" s="97"/>
      <c r="D134" s="97"/>
      <c r="E134" s="97"/>
      <c r="F134" s="97"/>
      <c r="G134" s="97"/>
      <c r="H134" s="97"/>
      <c r="I134" s="97"/>
      <c r="J134" s="97"/>
      <c r="K134" s="97"/>
      <c r="L134" s="97"/>
      <c r="M134" s="97"/>
      <c r="N134" s="97"/>
      <c r="O134" s="97"/>
      <c r="P134" s="97"/>
      <c r="Q134" s="97"/>
      <c r="R134" s="97"/>
      <c r="S134" s="97"/>
      <c r="T134" s="97"/>
      <c r="U134" s="97"/>
      <c r="V134" s="97"/>
      <c r="W134" s="97"/>
      <c r="X134" s="97"/>
      <c r="Y134" s="97"/>
      <c r="Z134" s="97"/>
      <c r="AA134" s="97"/>
      <c r="AB134" s="5"/>
    </row>
    <row r="135" spans="1:35" s="3" customFormat="1" ht="12.45" customHeight="1">
      <c r="B135" s="28"/>
      <c r="C135" s="43"/>
      <c r="D135" s="43"/>
      <c r="E135" s="21"/>
      <c r="F135" s="21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5"/>
      <c r="U135" s="5"/>
      <c r="V135" s="5"/>
      <c r="W135" s="5"/>
      <c r="X135" s="5"/>
      <c r="Y135" s="5"/>
      <c r="Z135" s="5"/>
      <c r="AA135" s="5"/>
      <c r="AB135" s="5"/>
    </row>
    <row r="136" spans="1:35" ht="3.45" customHeight="1">
      <c r="C136" s="43"/>
      <c r="D136" s="43"/>
    </row>
    <row r="137" spans="1:35" hidden="1">
      <c r="C137" s="43"/>
      <c r="D137" s="43"/>
    </row>
    <row r="138" spans="1:35">
      <c r="C138" s="43"/>
      <c r="D138" s="22" t="s">
        <v>17</v>
      </c>
      <c r="E138" s="1"/>
      <c r="F138" s="1"/>
      <c r="G138" s="1"/>
      <c r="T138" s="25"/>
      <c r="U138" s="26"/>
    </row>
    <row r="139" spans="1:35">
      <c r="C139" s="43"/>
      <c r="D139" s="23">
        <v>2020</v>
      </c>
      <c r="E139" s="2">
        <v>1.61</v>
      </c>
      <c r="F139" s="2"/>
      <c r="G139" s="2">
        <f>+E139/100+1</f>
        <v>1.0161</v>
      </c>
      <c r="H139" s="42"/>
      <c r="I139" s="42"/>
      <c r="J139" s="42"/>
      <c r="K139" s="42"/>
      <c r="L139" s="42"/>
      <c r="M139" s="42"/>
      <c r="N139" s="42"/>
      <c r="O139" s="42"/>
      <c r="P139" s="42"/>
      <c r="Q139" s="42"/>
      <c r="R139" s="42"/>
      <c r="S139" s="42"/>
    </row>
    <row r="140" spans="1:35">
      <c r="C140" s="43"/>
      <c r="D140" s="23">
        <v>2021</v>
      </c>
      <c r="E140" s="2">
        <v>5.62</v>
      </c>
      <c r="F140" s="2"/>
      <c r="G140" s="2">
        <f t="shared" ref="G140:G145" si="22">+E140/100+1</f>
        <v>1.0562</v>
      </c>
      <c r="H140" s="42"/>
      <c r="I140" s="42"/>
      <c r="J140" s="42"/>
      <c r="K140" s="42"/>
      <c r="L140" s="42"/>
      <c r="M140" s="42"/>
      <c r="N140" s="42"/>
      <c r="O140" s="42"/>
      <c r="P140" s="42"/>
      <c r="Q140" s="42"/>
      <c r="R140" s="42"/>
      <c r="S140" s="42"/>
      <c r="T140" s="5" t="s">
        <v>18</v>
      </c>
    </row>
    <row r="141" spans="1:35">
      <c r="C141" s="43"/>
      <c r="D141" s="23">
        <v>2022</v>
      </c>
      <c r="E141" s="2">
        <v>13.12</v>
      </c>
      <c r="F141" s="2"/>
      <c r="G141" s="2">
        <f t="shared" si="22"/>
        <v>1.1312</v>
      </c>
      <c r="H141" s="42"/>
      <c r="I141" s="42"/>
      <c r="J141" s="42"/>
      <c r="K141" s="42"/>
      <c r="L141" s="42"/>
      <c r="M141" s="42"/>
      <c r="N141" s="42"/>
      <c r="O141" s="42"/>
      <c r="P141" s="42"/>
      <c r="Q141" s="42"/>
      <c r="R141" s="42"/>
      <c r="S141" s="42"/>
    </row>
    <row r="142" spans="1:35">
      <c r="C142" s="43"/>
      <c r="D142" s="23">
        <v>2023</v>
      </c>
      <c r="E142" s="2">
        <v>9.2799999999999994</v>
      </c>
      <c r="F142" s="2"/>
      <c r="G142" s="2">
        <f t="shared" si="22"/>
        <v>1.0928</v>
      </c>
      <c r="H142" s="42"/>
      <c r="I142" s="42"/>
      <c r="J142" s="42"/>
      <c r="K142" s="42"/>
      <c r="L142" s="42"/>
      <c r="M142" s="42"/>
      <c r="N142" s="42"/>
      <c r="O142" s="42"/>
      <c r="P142" s="42"/>
      <c r="Q142" s="42"/>
      <c r="R142" s="42"/>
      <c r="S142" s="42"/>
    </row>
    <row r="143" spans="1:35">
      <c r="C143" s="43"/>
      <c r="D143" s="23">
        <v>2024</v>
      </c>
      <c r="E143" s="24">
        <v>5.2</v>
      </c>
      <c r="F143" s="24"/>
      <c r="G143" s="2">
        <f t="shared" si="22"/>
        <v>1.052</v>
      </c>
      <c r="H143" s="42"/>
      <c r="I143" s="42"/>
      <c r="J143" s="42"/>
      <c r="K143" s="42"/>
      <c r="L143" s="42"/>
      <c r="M143" s="42"/>
      <c r="N143" s="42"/>
      <c r="O143" s="42"/>
      <c r="P143" s="42"/>
      <c r="Q143" s="42"/>
      <c r="R143" s="42"/>
      <c r="S143" s="42"/>
    </row>
    <row r="144" spans="1:35">
      <c r="C144" s="43"/>
      <c r="D144" s="23">
        <v>2025</v>
      </c>
      <c r="E144" s="2">
        <v>5.0999999999999996</v>
      </c>
      <c r="F144" s="2"/>
      <c r="G144" s="2">
        <f t="shared" si="22"/>
        <v>1.0509999999999999</v>
      </c>
      <c r="H144" s="42"/>
      <c r="I144" s="42"/>
      <c r="J144" s="42"/>
      <c r="K144" s="42"/>
      <c r="L144" s="42"/>
      <c r="M144" s="42"/>
      <c r="N144" s="42"/>
      <c r="O144" s="42"/>
      <c r="P144" s="42"/>
      <c r="Q144" s="42"/>
      <c r="R144" s="42"/>
      <c r="S144" s="42"/>
    </row>
    <row r="145" spans="3:19">
      <c r="C145" s="43"/>
      <c r="D145" s="23" t="s">
        <v>19</v>
      </c>
      <c r="E145" s="2">
        <v>1.18</v>
      </c>
      <c r="F145" s="2"/>
      <c r="G145" s="2">
        <f t="shared" si="22"/>
        <v>1.0118</v>
      </c>
      <c r="H145" s="42"/>
      <c r="I145" s="42"/>
      <c r="J145" s="42"/>
      <c r="K145" s="42"/>
      <c r="L145" s="42"/>
      <c r="M145" s="42"/>
      <c r="N145" s="42"/>
      <c r="O145" s="42"/>
      <c r="P145" s="42"/>
      <c r="Q145" s="42"/>
      <c r="R145" s="42"/>
      <c r="S145" s="42"/>
    </row>
    <row r="146" spans="3:19">
      <c r="C146" s="43"/>
      <c r="D146" s="23" t="s">
        <v>20</v>
      </c>
      <c r="E146" s="2"/>
      <c r="F146" s="2"/>
      <c r="G146" s="2"/>
      <c r="H146" s="42"/>
      <c r="I146" s="42"/>
      <c r="J146" s="42"/>
      <c r="K146" s="42"/>
      <c r="L146" s="42"/>
      <c r="M146" s="42"/>
      <c r="N146" s="42"/>
      <c r="O146" s="42"/>
      <c r="P146" s="42"/>
      <c r="Q146" s="42"/>
      <c r="R146" s="42"/>
      <c r="S146" s="42"/>
    </row>
    <row r="147" spans="3:19">
      <c r="C147" s="43"/>
      <c r="D147" s="1" t="s">
        <v>21</v>
      </c>
      <c r="E147" s="2"/>
      <c r="F147" s="2"/>
      <c r="G147" s="2"/>
      <c r="H147" s="42"/>
      <c r="I147" s="42"/>
      <c r="J147" s="42"/>
      <c r="K147" s="42"/>
      <c r="L147" s="42"/>
      <c r="M147" s="42"/>
      <c r="N147" s="42"/>
      <c r="O147" s="42"/>
      <c r="P147" s="42"/>
      <c r="Q147" s="42"/>
      <c r="R147" s="42"/>
      <c r="S147" s="42"/>
    </row>
    <row r="148" spans="3:19">
      <c r="C148" s="43"/>
      <c r="D148" s="1" t="s">
        <v>22</v>
      </c>
      <c r="E148" s="2"/>
      <c r="F148" s="2"/>
      <c r="G148" s="2"/>
      <c r="H148" s="42"/>
      <c r="I148" s="42"/>
      <c r="J148" s="42"/>
      <c r="K148" s="42"/>
      <c r="L148" s="42"/>
      <c r="M148" s="42"/>
      <c r="N148" s="42"/>
      <c r="O148" s="42"/>
      <c r="P148" s="42"/>
      <c r="Q148" s="42"/>
      <c r="R148" s="42"/>
      <c r="S148" s="42"/>
    </row>
    <row r="149" spans="3:19">
      <c r="C149" s="43"/>
      <c r="D149" s="1" t="s">
        <v>23</v>
      </c>
      <c r="E149" s="2"/>
      <c r="F149" s="2"/>
      <c r="G149" s="2"/>
      <c r="H149" s="42"/>
      <c r="I149" s="42"/>
      <c r="J149" s="42"/>
      <c r="K149" s="42"/>
      <c r="L149" s="42"/>
      <c r="M149" s="42"/>
      <c r="N149" s="42"/>
      <c r="O149" s="42"/>
      <c r="P149" s="42"/>
      <c r="Q149" s="42"/>
      <c r="R149" s="42"/>
      <c r="S149" s="42"/>
    </row>
    <row r="150" spans="3:19">
      <c r="C150" s="43"/>
      <c r="D150" s="1" t="s">
        <v>24</v>
      </c>
      <c r="E150" s="2"/>
      <c r="F150" s="2"/>
      <c r="G150" s="2"/>
      <c r="H150" s="42"/>
      <c r="I150" s="42"/>
      <c r="J150" s="42"/>
      <c r="K150" s="42"/>
      <c r="L150" s="42"/>
      <c r="M150" s="42"/>
      <c r="N150" s="42"/>
      <c r="O150" s="42"/>
      <c r="P150" s="42"/>
      <c r="Q150" s="42"/>
      <c r="R150" s="42"/>
      <c r="S150" s="42"/>
    </row>
    <row r="151" spans="3:19">
      <c r="D151" s="1" t="s">
        <v>25</v>
      </c>
      <c r="E151" s="2"/>
      <c r="F151" s="2"/>
      <c r="G151" s="2"/>
      <c r="H151" s="42"/>
      <c r="I151" s="42"/>
      <c r="J151" s="42"/>
      <c r="K151" s="42"/>
      <c r="L151" s="42"/>
      <c r="M151" s="42"/>
      <c r="N151" s="42"/>
      <c r="O151" s="42"/>
      <c r="P151" s="42"/>
      <c r="Q151" s="42"/>
      <c r="R151" s="42"/>
      <c r="S151" s="42"/>
    </row>
    <row r="152" spans="3:19">
      <c r="D152" s="1" t="s">
        <v>26</v>
      </c>
      <c r="E152" s="2"/>
      <c r="F152" s="2"/>
      <c r="G152" s="2"/>
      <c r="H152" s="42"/>
      <c r="I152" s="42"/>
      <c r="J152" s="42"/>
      <c r="K152" s="42"/>
      <c r="L152" s="42"/>
      <c r="M152" s="42"/>
      <c r="N152" s="42"/>
      <c r="O152" s="42"/>
      <c r="P152" s="42"/>
      <c r="Q152" s="42"/>
      <c r="R152" s="42"/>
      <c r="S152" s="42"/>
    </row>
    <row r="153" spans="3:19">
      <c r="D153" s="1" t="s">
        <v>27</v>
      </c>
      <c r="E153" s="2"/>
      <c r="F153" s="2"/>
      <c r="G153" s="2"/>
      <c r="H153" s="42"/>
      <c r="I153" s="42"/>
      <c r="J153" s="42"/>
      <c r="K153" s="42"/>
      <c r="L153" s="42"/>
      <c r="M153" s="42"/>
      <c r="N153" s="42"/>
      <c r="O153" s="42"/>
      <c r="P153" s="42"/>
      <c r="Q153" s="42"/>
      <c r="R153" s="42"/>
      <c r="S153" s="42"/>
    </row>
    <row r="154" spans="3:19">
      <c r="D154" s="1" t="s">
        <v>28</v>
      </c>
      <c r="E154" s="2"/>
      <c r="F154" s="2"/>
      <c r="G154" s="2"/>
      <c r="H154" s="42"/>
      <c r="I154" s="42"/>
      <c r="J154" s="42"/>
      <c r="K154" s="42"/>
      <c r="L154" s="42"/>
      <c r="M154" s="42"/>
      <c r="N154" s="42"/>
      <c r="O154" s="42"/>
      <c r="P154" s="42"/>
      <c r="Q154" s="42"/>
      <c r="R154" s="42"/>
      <c r="S154" s="42"/>
    </row>
    <row r="155" spans="3:19">
      <c r="D155" s="40" t="s">
        <v>29</v>
      </c>
    </row>
  </sheetData>
  <mergeCells count="5">
    <mergeCell ref="B2:E4"/>
    <mergeCell ref="T132:U132"/>
    <mergeCell ref="B133:AB133"/>
    <mergeCell ref="B134:AA134"/>
    <mergeCell ref="G3:S3"/>
  </mergeCells>
  <conditionalFormatting sqref="AB6:AB132">
    <cfRule type="cellIs" dxfId="2" priority="1" operator="equal">
      <formula>"BAJO"</formula>
    </cfRule>
  </conditionalFormatting>
  <hyperlinks>
    <hyperlink ref="D155" r:id="rId1" location="indice-de-precios-al-consumidor-ipc-2025" xr:uid="{E155C516-BF27-E34D-B81A-685D4AD59522}"/>
  </hyperlinks>
  <printOptions horizontalCentered="1" verticalCentered="1"/>
  <pageMargins left="0.59055118110236227" right="0.39370078740157483" top="0.39370078740157483" bottom="0.39370078740157483" header="0.31496062992125984" footer="0.59055118110236227"/>
  <pageSetup scale="27" orientation="landscape" r:id="rId2"/>
  <headerFooter>
    <oddFooter xml:space="preserve">&amp;L&amp;"Arial,Normal"&amp;9Calle 26 No. 57-41 Torre 8, Pisos 7 y 8 CEMSA – C.P. 111321
PBX. 3779555  - Información: Línea 195
&amp;U&amp;K0070C0www.umv.gov.co&amp;C&amp;"Arial,Normal"&amp;9GCON-FM-029
Página &amp;P de &amp;N
</oddFooter>
  </headerFooter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668740-6383-F14C-BA3C-47F64BCD48A5}">
  <sheetPr>
    <tabColor theme="9" tint="-0.249977111117893"/>
  </sheetPr>
  <dimension ref="A1:AI155"/>
  <sheetViews>
    <sheetView showGridLines="0" topLeftCell="X127" zoomScale="130" zoomScaleNormal="130" zoomScaleSheetLayoutView="50" zoomScalePageLayoutView="50" workbookViewId="0">
      <selection activeCell="AB7" sqref="AB7"/>
    </sheetView>
  </sheetViews>
  <sheetFormatPr baseColWidth="10" defaultColWidth="11.44140625" defaultRowHeight="21"/>
  <cols>
    <col min="1" max="1" width="4.6640625" style="5" hidden="1" customWidth="1"/>
    <col min="2" max="2" width="14.44140625" style="3" customWidth="1"/>
    <col min="3" max="3" width="70.44140625" style="11" customWidth="1"/>
    <col min="4" max="4" width="14.33203125" style="11" customWidth="1"/>
    <col min="5" max="6" width="15.6640625" style="21" customWidth="1"/>
    <col min="7" max="7" width="19.109375" style="5" bestFit="1" customWidth="1"/>
    <col min="8" max="8" width="23.77734375" style="5" customWidth="1"/>
    <col min="9" max="9" width="19.109375" style="5" bestFit="1" customWidth="1"/>
    <col min="10" max="10" width="22" style="5" customWidth="1"/>
    <col min="11" max="11" width="19.109375" style="5" bestFit="1" customWidth="1"/>
    <col min="12" max="12" width="21.33203125" style="5" customWidth="1"/>
    <col min="13" max="13" width="19.109375" style="5" bestFit="1" customWidth="1"/>
    <col min="14" max="14" width="23.6640625" style="5" customWidth="1"/>
    <col min="15" max="15" width="19.109375" style="5" bestFit="1" customWidth="1"/>
    <col min="16" max="16" width="23.44140625" style="5" customWidth="1"/>
    <col min="17" max="17" width="19.109375" style="5" bestFit="1" customWidth="1"/>
    <col min="18" max="18" width="22.33203125" style="5" customWidth="1"/>
    <col min="19" max="19" width="19.109375" style="5" bestFit="1" customWidth="1"/>
    <col min="20" max="20" width="21" style="5" bestFit="1" customWidth="1"/>
    <col min="21" max="21" width="19.44140625" style="5" customWidth="1"/>
    <col min="22" max="25" width="22" style="5" customWidth="1"/>
    <col min="26" max="26" width="22.109375" style="5" customWidth="1"/>
    <col min="27" max="27" width="19.109375" style="5" customWidth="1"/>
    <col min="28" max="28" width="20.6640625" style="5" customWidth="1"/>
    <col min="29" max="29" width="23.6640625" style="3" customWidth="1"/>
    <col min="30" max="30" width="18" style="5" bestFit="1" customWidth="1"/>
    <col min="31" max="31" width="29" style="5" customWidth="1"/>
    <col min="32" max="32" width="11.44140625" style="5"/>
    <col min="33" max="33" width="23.33203125" style="5" bestFit="1" customWidth="1"/>
    <col min="34" max="16384" width="11.44140625" style="5"/>
  </cols>
  <sheetData>
    <row r="1" spans="1:31" ht="15.75" customHeight="1" thickBot="1">
      <c r="C1" s="43"/>
      <c r="D1" s="43"/>
    </row>
    <row r="2" spans="1:31" ht="65.25" customHeight="1" thickBot="1">
      <c r="A2" s="17"/>
      <c r="B2" s="91" t="s">
        <v>35</v>
      </c>
      <c r="C2" s="91"/>
      <c r="D2" s="91"/>
      <c r="E2" s="91"/>
      <c r="F2" s="52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45"/>
      <c r="U2" s="46"/>
      <c r="V2" s="46"/>
      <c r="W2" s="46"/>
      <c r="X2" s="46"/>
      <c r="Y2" s="46"/>
      <c r="Z2" s="46"/>
      <c r="AA2" s="46"/>
      <c r="AB2" s="47"/>
    </row>
    <row r="3" spans="1:31" ht="59.25" customHeight="1" thickBot="1">
      <c r="A3" s="18"/>
      <c r="B3" s="92"/>
      <c r="C3" s="92"/>
      <c r="D3" s="92"/>
      <c r="E3" s="92"/>
      <c r="F3" s="54">
        <v>2026</v>
      </c>
      <c r="G3" s="93" t="s">
        <v>36</v>
      </c>
      <c r="H3" s="94"/>
      <c r="I3" s="94"/>
      <c r="J3" s="94"/>
      <c r="K3" s="94"/>
      <c r="L3" s="94"/>
      <c r="M3" s="94"/>
      <c r="N3" s="94"/>
      <c r="O3" s="94"/>
      <c r="P3" s="94"/>
      <c r="Q3" s="94"/>
      <c r="R3" s="94"/>
      <c r="S3" s="94"/>
      <c r="T3" s="49"/>
      <c r="U3" s="49"/>
      <c r="V3" s="49"/>
      <c r="W3" s="49"/>
      <c r="X3" s="49"/>
      <c r="Y3" s="49"/>
      <c r="Z3" s="49"/>
      <c r="AA3" s="49"/>
      <c r="AB3" s="50"/>
    </row>
    <row r="4" spans="1:31" ht="59.25" customHeight="1">
      <c r="A4" s="18"/>
      <c r="B4" s="92"/>
      <c r="C4" s="92"/>
      <c r="D4" s="92"/>
      <c r="E4" s="92"/>
      <c r="F4" s="64">
        <v>2026</v>
      </c>
      <c r="G4" s="65" t="s">
        <v>169</v>
      </c>
      <c r="H4" s="65" t="s">
        <v>170</v>
      </c>
      <c r="I4" s="66" t="s">
        <v>171</v>
      </c>
      <c r="J4" s="66" t="s">
        <v>172</v>
      </c>
      <c r="K4" s="66" t="s">
        <v>173</v>
      </c>
      <c r="L4" s="66" t="s">
        <v>174</v>
      </c>
      <c r="M4" s="66" t="s">
        <v>2</v>
      </c>
      <c r="N4" s="66" t="s">
        <v>1</v>
      </c>
      <c r="O4" s="66" t="s">
        <v>175</v>
      </c>
      <c r="P4" s="66" t="s">
        <v>3</v>
      </c>
      <c r="Q4" s="66" t="s">
        <v>0</v>
      </c>
      <c r="R4" s="66" t="s">
        <v>176</v>
      </c>
      <c r="S4" s="66" t="s">
        <v>177</v>
      </c>
      <c r="T4" s="48"/>
      <c r="U4" s="49"/>
      <c r="V4" s="49"/>
      <c r="W4" s="49"/>
      <c r="X4" s="49"/>
      <c r="Y4" s="49"/>
      <c r="Z4" s="49"/>
      <c r="AA4" s="49"/>
      <c r="AB4" s="50"/>
    </row>
    <row r="5" spans="1:31" ht="48" customHeight="1">
      <c r="A5" s="18"/>
      <c r="B5" s="30" t="s">
        <v>4</v>
      </c>
      <c r="C5" s="15" t="s">
        <v>5</v>
      </c>
      <c r="D5" s="15" t="s">
        <v>6</v>
      </c>
      <c r="E5" s="15" t="s">
        <v>7</v>
      </c>
      <c r="F5" s="31" t="s">
        <v>37</v>
      </c>
      <c r="G5" s="31" t="s">
        <v>178</v>
      </c>
      <c r="H5" s="67" t="s">
        <v>178</v>
      </c>
      <c r="I5" s="31" t="s">
        <v>178</v>
      </c>
      <c r="J5" s="31" t="s">
        <v>178</v>
      </c>
      <c r="K5" s="31" t="s">
        <v>178</v>
      </c>
      <c r="L5" s="31" t="s">
        <v>178</v>
      </c>
      <c r="M5" s="31" t="s">
        <v>178</v>
      </c>
      <c r="N5" s="31" t="s">
        <v>178</v>
      </c>
      <c r="O5" s="31" t="s">
        <v>178</v>
      </c>
      <c r="P5" s="31" t="s">
        <v>178</v>
      </c>
      <c r="Q5" s="31" t="s">
        <v>178</v>
      </c>
      <c r="R5" s="31" t="s">
        <v>178</v>
      </c>
      <c r="S5" s="31" t="s">
        <v>178</v>
      </c>
      <c r="T5" s="16" t="s">
        <v>8</v>
      </c>
      <c r="U5" s="16" t="s">
        <v>9</v>
      </c>
      <c r="V5" s="16" t="s">
        <v>11</v>
      </c>
      <c r="W5" s="44" t="s">
        <v>30</v>
      </c>
      <c r="X5" s="44" t="s">
        <v>31</v>
      </c>
      <c r="Y5" s="44" t="s">
        <v>32</v>
      </c>
      <c r="Z5" s="16" t="s">
        <v>12</v>
      </c>
      <c r="AA5" s="16" t="s">
        <v>13</v>
      </c>
      <c r="AB5" s="29" t="s">
        <v>14</v>
      </c>
      <c r="AC5" s="51" t="s">
        <v>33</v>
      </c>
      <c r="AD5" s="51" t="s">
        <v>34</v>
      </c>
      <c r="AE5" s="16" t="s">
        <v>10</v>
      </c>
    </row>
    <row r="6" spans="1:31" ht="48" customHeight="1">
      <c r="A6" s="19"/>
      <c r="B6" s="61">
        <v>1</v>
      </c>
      <c r="C6" s="61" t="s">
        <v>38</v>
      </c>
      <c r="D6" s="61" t="s">
        <v>39</v>
      </c>
      <c r="E6" s="41" t="s">
        <v>40</v>
      </c>
      <c r="F6" s="62">
        <v>2975000</v>
      </c>
      <c r="G6" s="63">
        <v>3901311.9999999991</v>
      </c>
      <c r="H6" s="63">
        <v>3589480.3</v>
      </c>
      <c r="I6" s="63">
        <v>3646386.6949999998</v>
      </c>
      <c r="J6" s="63">
        <v>4252346</v>
      </c>
      <c r="K6" s="63">
        <v>3906842.8874999997</v>
      </c>
      <c r="L6" s="63">
        <v>4572448.8492899993</v>
      </c>
      <c r="M6" s="63">
        <v>3646386.6949999998</v>
      </c>
      <c r="N6" s="63">
        <v>2876587</v>
      </c>
      <c r="O6" s="63">
        <v>3764576.9</v>
      </c>
      <c r="P6" s="63">
        <v>3906842.8874999997</v>
      </c>
      <c r="Q6" s="63">
        <v>5209123.8499999996</v>
      </c>
      <c r="R6" s="63">
        <v>5202870.3999999994</v>
      </c>
      <c r="S6" s="63">
        <v>4929903.8812399991</v>
      </c>
      <c r="T6" s="33">
        <f>COUNT(F6:S6)</f>
        <v>14</v>
      </c>
      <c r="U6" s="34">
        <f t="shared" ref="U6:U69" si="0">ROUND(AVERAGE(F6:S6),0)</f>
        <v>4027151</v>
      </c>
      <c r="V6" s="36">
        <f>STDEVP(F6:S6)</f>
        <v>705512.36280358431</v>
      </c>
      <c r="W6" s="36">
        <f>+MIN(F6:S6)</f>
        <v>2876587</v>
      </c>
      <c r="X6" s="36">
        <f>+GEOMEAN(F6:S6)</f>
        <v>3965599.45510349</v>
      </c>
      <c r="Y6" s="36">
        <f t="shared" ref="Y6:Y69" si="1">+MEDIAN(F6:S6)</f>
        <v>3904077.4437499996</v>
      </c>
      <c r="Z6" s="37">
        <f t="shared" ref="Z6:Z69" si="2">V6/U6*100</f>
        <v>17.518895189268648</v>
      </c>
      <c r="AA6" s="38">
        <f t="shared" ref="AA6:AA69" si="3">100-Z6</f>
        <v>82.481104810731352</v>
      </c>
      <c r="AB6" s="68" t="str">
        <f t="shared" ref="AB6:AB69" si="4">IF(AA6&gt;70,"ALTO","BAJO")</f>
        <v>ALTO</v>
      </c>
      <c r="AC6" s="69" t="str">
        <f>IFERROR(IF(Z6&lt;=30,"VALOR PROMEDIO UNITARIO",IF(Z6&lt;=50,"MEDIANA","MEDIA GEOMÉTRICA / REVISIÓN MANUAL")),"REVISAR")</f>
        <v>VALOR PROMEDIO UNITARIO</v>
      </c>
      <c r="AD6" s="70">
        <f>IFERROR(ROUND(IF(Z6&lt;=30,U6,IF(Z6&lt;=50,Y6,X6)),0),0)</f>
        <v>4027151</v>
      </c>
      <c r="AE6" s="35">
        <f>IFERROR(AD6*E6,0)</f>
        <v>4027151</v>
      </c>
    </row>
    <row r="7" spans="1:31" ht="48" customHeight="1">
      <c r="A7" s="19"/>
      <c r="B7" s="61">
        <v>2</v>
      </c>
      <c r="C7" s="61" t="s">
        <v>41</v>
      </c>
      <c r="D7" s="61" t="s">
        <v>39</v>
      </c>
      <c r="E7" s="41" t="s">
        <v>40</v>
      </c>
      <c r="F7" s="62">
        <v>3927000</v>
      </c>
      <c r="G7" s="63">
        <v>5912926</v>
      </c>
      <c r="H7" s="63">
        <v>5435498.7399999993</v>
      </c>
      <c r="I7" s="63">
        <v>5521671.2809999995</v>
      </c>
      <c r="J7" s="63">
        <v>6878795</v>
      </c>
      <c r="K7" s="63">
        <v>5916076.3724999996</v>
      </c>
      <c r="L7" s="63">
        <v>6923994.9365999987</v>
      </c>
      <c r="M7" s="63">
        <v>5521671.2809999995</v>
      </c>
      <c r="N7" s="63">
        <v>3877138.9999999995</v>
      </c>
      <c r="O7" s="63">
        <v>5700645.0199999996</v>
      </c>
      <c r="P7" s="63">
        <v>5916076.3724999996</v>
      </c>
      <c r="Q7" s="63">
        <v>7888101.8299999991</v>
      </c>
      <c r="R7" s="63">
        <v>7879346.9999999991</v>
      </c>
      <c r="S7" s="63">
        <v>7465283.6471599983</v>
      </c>
      <c r="T7" s="33">
        <f t="shared" ref="T7:T70" si="5">COUNT(F7:S7)</f>
        <v>14</v>
      </c>
      <c r="U7" s="34">
        <f t="shared" si="0"/>
        <v>6054588</v>
      </c>
      <c r="V7" s="36">
        <f t="shared" ref="V7:V70" si="6">STDEVP(F7:S7)</f>
        <v>1210657.0735191086</v>
      </c>
      <c r="W7" s="36">
        <f t="shared" ref="W7:W70" si="7">+MIN(F7:S7)</f>
        <v>3877138.9999999995</v>
      </c>
      <c r="X7" s="36">
        <f t="shared" ref="X7:X70" si="8">+GEOMEAN(F7:S7)</f>
        <v>5925475.5164533909</v>
      </c>
      <c r="Y7" s="36">
        <f t="shared" si="1"/>
        <v>5914501.1862499993</v>
      </c>
      <c r="Z7" s="37">
        <f t="shared" si="2"/>
        <v>19.995697040312383</v>
      </c>
      <c r="AA7" s="38">
        <f t="shared" si="3"/>
        <v>80.004302959687621</v>
      </c>
      <c r="AB7" s="68" t="str">
        <f t="shared" si="4"/>
        <v>ALTO</v>
      </c>
      <c r="AC7" s="69" t="str">
        <f t="shared" ref="AC7:AC70" si="9">IFERROR(IF(Z7&lt;=30,"VALOR PROMEDIO UNITARIO",IF(Z7&lt;=50,"MEDIANA","MEDIA GEOMÉTRICA / REVISIÓN MANUAL")),"REVISAR")</f>
        <v>VALOR PROMEDIO UNITARIO</v>
      </c>
      <c r="AD7" s="70">
        <f t="shared" ref="AD7:AD70" si="10">IFERROR(ROUND(IF(Z7&lt;=30,U7,IF(Z7&lt;=50,Y7,X7)),0),0)</f>
        <v>6054588</v>
      </c>
      <c r="AE7" s="35">
        <f t="shared" ref="AE7:AE70" si="11">IFERROR(AD7*E7,0)</f>
        <v>6054588</v>
      </c>
    </row>
    <row r="8" spans="1:31" ht="48" customHeight="1">
      <c r="A8" s="19"/>
      <c r="B8" s="61">
        <v>3</v>
      </c>
      <c r="C8" s="61" t="s">
        <v>42</v>
      </c>
      <c r="D8" s="61" t="s">
        <v>39</v>
      </c>
      <c r="E8" s="41" t="s">
        <v>40</v>
      </c>
      <c r="F8" s="71"/>
      <c r="G8" s="63">
        <v>6339632</v>
      </c>
      <c r="H8" s="63">
        <v>8717309.2999999989</v>
      </c>
      <c r="I8" s="63">
        <v>8855510.5449999999</v>
      </c>
      <c r="J8" s="63">
        <v>11381279</v>
      </c>
      <c r="K8" s="63">
        <v>9488047.0124999993</v>
      </c>
      <c r="L8" s="63">
        <v>11104518.812659999</v>
      </c>
      <c r="M8" s="63">
        <v>8855510.5449999999</v>
      </c>
      <c r="N8" s="63">
        <v>6128381</v>
      </c>
      <c r="O8" s="63">
        <v>9142543.8999999985</v>
      </c>
      <c r="P8" s="63">
        <v>9488047.0124999993</v>
      </c>
      <c r="Q8" s="63">
        <v>12650729.35</v>
      </c>
      <c r="R8" s="63">
        <v>12644475.899999999</v>
      </c>
      <c r="S8" s="63">
        <v>11972624.23408</v>
      </c>
      <c r="T8" s="33">
        <f t="shared" si="5"/>
        <v>13</v>
      </c>
      <c r="U8" s="34">
        <f t="shared" si="0"/>
        <v>9751431</v>
      </c>
      <c r="V8" s="36">
        <f t="shared" si="6"/>
        <v>2040883.9395957445</v>
      </c>
      <c r="W8" s="36">
        <f t="shared" si="7"/>
        <v>6128381</v>
      </c>
      <c r="X8" s="36">
        <f t="shared" si="8"/>
        <v>9522118.8051104024</v>
      </c>
      <c r="Y8" s="36">
        <f t="shared" si="1"/>
        <v>9488047.0124999993</v>
      </c>
      <c r="Z8" s="37">
        <f t="shared" si="2"/>
        <v>20.92907122652813</v>
      </c>
      <c r="AA8" s="38">
        <f t="shared" si="3"/>
        <v>79.070928773471877</v>
      </c>
      <c r="AB8" s="68" t="str">
        <f t="shared" si="4"/>
        <v>ALTO</v>
      </c>
      <c r="AC8" s="69" t="str">
        <f t="shared" si="9"/>
        <v>VALOR PROMEDIO UNITARIO</v>
      </c>
      <c r="AD8" s="70">
        <f t="shared" si="10"/>
        <v>9751431</v>
      </c>
      <c r="AE8" s="35">
        <f t="shared" si="11"/>
        <v>9751431</v>
      </c>
    </row>
    <row r="9" spans="1:31" ht="48" customHeight="1">
      <c r="A9" s="19"/>
      <c r="B9" s="61">
        <v>4</v>
      </c>
      <c r="C9" s="61" t="s">
        <v>43</v>
      </c>
      <c r="D9" s="61" t="s">
        <v>39</v>
      </c>
      <c r="E9" s="41" t="s">
        <v>40</v>
      </c>
      <c r="F9" s="62">
        <v>595000</v>
      </c>
      <c r="G9" s="63">
        <v>707112.79999999993</v>
      </c>
      <c r="H9" s="63">
        <v>974287.50999999989</v>
      </c>
      <c r="I9" s="63">
        <v>989733.53149999992</v>
      </c>
      <c r="J9" s="63">
        <v>687879.5</v>
      </c>
      <c r="K9" s="63">
        <v>1060428.7837499999</v>
      </c>
      <c r="L9" s="63">
        <v>1241093.4556299997</v>
      </c>
      <c r="M9" s="63">
        <v>989733.53149999992</v>
      </c>
      <c r="N9" s="63">
        <v>938017.49999999988</v>
      </c>
      <c r="O9" s="63">
        <v>1021813.73</v>
      </c>
      <c r="P9" s="63">
        <v>1060428.7837499999</v>
      </c>
      <c r="Q9" s="63">
        <v>1413905.0449999999</v>
      </c>
      <c r="R9" s="63">
        <v>1375759</v>
      </c>
      <c r="S9" s="63">
        <v>1338117.0986799998</v>
      </c>
      <c r="T9" s="33">
        <f t="shared" si="5"/>
        <v>14</v>
      </c>
      <c r="U9" s="34">
        <f t="shared" si="0"/>
        <v>1028094</v>
      </c>
      <c r="V9" s="36">
        <f t="shared" si="6"/>
        <v>244018.72551934604</v>
      </c>
      <c r="W9" s="36">
        <f t="shared" si="7"/>
        <v>595000</v>
      </c>
      <c r="X9" s="36">
        <f t="shared" si="8"/>
        <v>997215.88601483568</v>
      </c>
      <c r="Y9" s="36">
        <f t="shared" si="1"/>
        <v>1005773.63075</v>
      </c>
      <c r="Z9" s="37">
        <f t="shared" si="2"/>
        <v>23.735059782407646</v>
      </c>
      <c r="AA9" s="38">
        <f t="shared" si="3"/>
        <v>76.264940217592354</v>
      </c>
      <c r="AB9" s="68" t="str">
        <f t="shared" si="4"/>
        <v>ALTO</v>
      </c>
      <c r="AC9" s="69" t="str">
        <f t="shared" si="9"/>
        <v>VALOR PROMEDIO UNITARIO</v>
      </c>
      <c r="AD9" s="70">
        <f t="shared" si="10"/>
        <v>1028094</v>
      </c>
      <c r="AE9" s="35">
        <f t="shared" si="11"/>
        <v>1028094</v>
      </c>
    </row>
    <row r="10" spans="1:31" ht="48" customHeight="1">
      <c r="A10" s="19"/>
      <c r="B10" s="61">
        <v>5</v>
      </c>
      <c r="C10" s="61" t="s">
        <v>44</v>
      </c>
      <c r="D10" s="61" t="s">
        <v>39</v>
      </c>
      <c r="E10" s="41" t="s">
        <v>40</v>
      </c>
      <c r="F10" s="71"/>
      <c r="G10" s="63">
        <v>3779395.9999999991</v>
      </c>
      <c r="H10" s="63">
        <v>4307376.3599999994</v>
      </c>
      <c r="I10" s="63">
        <v>4375664.034</v>
      </c>
      <c r="J10" s="63">
        <v>4877691</v>
      </c>
      <c r="K10" s="63">
        <v>4688211.4649999999</v>
      </c>
      <c r="L10" s="63">
        <v>5486938.3690099996</v>
      </c>
      <c r="M10" s="63">
        <v>4375664.034</v>
      </c>
      <c r="N10" s="63">
        <v>3351849.1999999997</v>
      </c>
      <c r="O10" s="63">
        <v>4517492.2799999993</v>
      </c>
      <c r="P10" s="63">
        <v>4688211.4649999999</v>
      </c>
      <c r="Q10" s="63">
        <v>6250948.6199999992</v>
      </c>
      <c r="R10" s="63">
        <v>6247196.5499999998</v>
      </c>
      <c r="S10" s="63">
        <v>5915884.9013199992</v>
      </c>
      <c r="T10" s="33">
        <f t="shared" si="5"/>
        <v>13</v>
      </c>
      <c r="U10" s="34">
        <f t="shared" si="0"/>
        <v>4835579</v>
      </c>
      <c r="V10" s="36">
        <f t="shared" si="6"/>
        <v>866143.98914606462</v>
      </c>
      <c r="W10" s="36">
        <f t="shared" si="7"/>
        <v>3351849.1999999997</v>
      </c>
      <c r="X10" s="36">
        <f t="shared" si="8"/>
        <v>4758503.0827603433</v>
      </c>
      <c r="Y10" s="36">
        <f t="shared" si="1"/>
        <v>4688211.4649999999</v>
      </c>
      <c r="Z10" s="37">
        <f t="shared" si="2"/>
        <v>17.911898226583922</v>
      </c>
      <c r="AA10" s="38">
        <f t="shared" si="3"/>
        <v>82.088101773416071</v>
      </c>
      <c r="AB10" s="68" t="str">
        <f t="shared" si="4"/>
        <v>ALTO</v>
      </c>
      <c r="AC10" s="69" t="str">
        <f t="shared" si="9"/>
        <v>VALOR PROMEDIO UNITARIO</v>
      </c>
      <c r="AD10" s="70">
        <f t="shared" si="10"/>
        <v>4835579</v>
      </c>
      <c r="AE10" s="35">
        <f t="shared" si="11"/>
        <v>4835579</v>
      </c>
    </row>
    <row r="11" spans="1:31" ht="48" customHeight="1">
      <c r="A11" s="19"/>
      <c r="B11" s="61">
        <v>6</v>
      </c>
      <c r="C11" s="61" t="s">
        <v>45</v>
      </c>
      <c r="D11" s="61" t="s">
        <v>39</v>
      </c>
      <c r="E11" s="41" t="s">
        <v>40</v>
      </c>
      <c r="F11" s="62">
        <v>1071000</v>
      </c>
      <c r="G11" s="63">
        <v>975327.99999999977</v>
      </c>
      <c r="H11" s="63">
        <v>1333235.5399999998</v>
      </c>
      <c r="I11" s="63">
        <v>1354372.2009999999</v>
      </c>
      <c r="J11" s="63">
        <v>1625897</v>
      </c>
      <c r="K11" s="63">
        <v>1451113.0725</v>
      </c>
      <c r="L11" s="63">
        <v>1698338.2154899999</v>
      </c>
      <c r="M11" s="63">
        <v>1354372.2009999999</v>
      </c>
      <c r="N11" s="63">
        <v>1500828</v>
      </c>
      <c r="O11" s="63">
        <v>1398271.42</v>
      </c>
      <c r="P11" s="63">
        <v>1451113.0725</v>
      </c>
      <c r="Q11" s="63">
        <v>1934817.43</v>
      </c>
      <c r="R11" s="63">
        <v>1932316.0499999998</v>
      </c>
      <c r="S11" s="63">
        <v>1831107.6087199999</v>
      </c>
      <c r="T11" s="33">
        <f t="shared" si="5"/>
        <v>14</v>
      </c>
      <c r="U11" s="34">
        <f t="shared" si="0"/>
        <v>1493722</v>
      </c>
      <c r="V11" s="36">
        <f t="shared" si="6"/>
        <v>278376.4421336198</v>
      </c>
      <c r="W11" s="36">
        <f t="shared" si="7"/>
        <v>975327.99999999977</v>
      </c>
      <c r="X11" s="36">
        <f t="shared" si="8"/>
        <v>1466801.1179854507</v>
      </c>
      <c r="Y11" s="36">
        <f t="shared" si="1"/>
        <v>1451113.0725</v>
      </c>
      <c r="Z11" s="37">
        <f t="shared" si="2"/>
        <v>18.636429143684019</v>
      </c>
      <c r="AA11" s="38">
        <f t="shared" si="3"/>
        <v>81.363570856315988</v>
      </c>
      <c r="AB11" s="68" t="str">
        <f t="shared" si="4"/>
        <v>ALTO</v>
      </c>
      <c r="AC11" s="69" t="str">
        <f t="shared" si="9"/>
        <v>VALOR PROMEDIO UNITARIO</v>
      </c>
      <c r="AD11" s="70">
        <f t="shared" si="10"/>
        <v>1493722</v>
      </c>
      <c r="AE11" s="35">
        <f t="shared" si="11"/>
        <v>1493722</v>
      </c>
    </row>
    <row r="12" spans="1:31" ht="48" customHeight="1">
      <c r="A12" s="19"/>
      <c r="B12" s="61">
        <v>7</v>
      </c>
      <c r="C12" s="61" t="s">
        <v>46</v>
      </c>
      <c r="D12" s="61" t="s">
        <v>39</v>
      </c>
      <c r="E12" s="41" t="s">
        <v>40</v>
      </c>
      <c r="F12" s="62">
        <v>999600</v>
      </c>
      <c r="G12" s="63">
        <v>365748</v>
      </c>
      <c r="H12" s="63">
        <v>687129.08600000001</v>
      </c>
      <c r="I12" s="63">
        <v>698022.59589999996</v>
      </c>
      <c r="J12" s="63">
        <v>687879.5</v>
      </c>
      <c r="K12" s="63">
        <v>747881.35274999996</v>
      </c>
      <c r="L12" s="63">
        <v>875297.89787999995</v>
      </c>
      <c r="M12" s="63">
        <v>698022.59589999996</v>
      </c>
      <c r="N12" s="63">
        <v>375207</v>
      </c>
      <c r="O12" s="63">
        <v>720647.57799999998</v>
      </c>
      <c r="P12" s="63">
        <v>747881.35274999996</v>
      </c>
      <c r="Q12" s="63">
        <v>997175.13699999999</v>
      </c>
      <c r="R12" s="63">
        <v>996799.92999999993</v>
      </c>
      <c r="S12" s="63">
        <v>943724.93447999994</v>
      </c>
      <c r="T12" s="33">
        <f t="shared" si="5"/>
        <v>14</v>
      </c>
      <c r="U12" s="34">
        <f t="shared" si="0"/>
        <v>752930</v>
      </c>
      <c r="V12" s="36">
        <f t="shared" si="6"/>
        <v>196326.91399901532</v>
      </c>
      <c r="W12" s="36">
        <f t="shared" si="7"/>
        <v>365748</v>
      </c>
      <c r="X12" s="36">
        <f t="shared" si="8"/>
        <v>721978.2852953996</v>
      </c>
      <c r="Y12" s="36">
        <f t="shared" si="1"/>
        <v>734264.46537499991</v>
      </c>
      <c r="Z12" s="37">
        <f t="shared" si="2"/>
        <v>26.075055317096584</v>
      </c>
      <c r="AA12" s="38">
        <f t="shared" si="3"/>
        <v>73.924944682903416</v>
      </c>
      <c r="AB12" s="68" t="str">
        <f t="shared" si="4"/>
        <v>ALTO</v>
      </c>
      <c r="AC12" s="69" t="str">
        <f t="shared" si="9"/>
        <v>VALOR PROMEDIO UNITARIO</v>
      </c>
      <c r="AD12" s="70">
        <f t="shared" si="10"/>
        <v>752930</v>
      </c>
      <c r="AE12" s="35">
        <f t="shared" si="11"/>
        <v>752930</v>
      </c>
    </row>
    <row r="13" spans="1:31" ht="48" customHeight="1">
      <c r="A13" s="19"/>
      <c r="B13" s="61">
        <v>8</v>
      </c>
      <c r="C13" s="61" t="s">
        <v>47</v>
      </c>
      <c r="D13" s="61" t="s">
        <v>39</v>
      </c>
      <c r="E13" s="41" t="s">
        <v>40</v>
      </c>
      <c r="F13" s="62">
        <v>1023400</v>
      </c>
      <c r="G13" s="63">
        <v>585196.79999999993</v>
      </c>
      <c r="H13" s="63">
        <v>871730.92999999993</v>
      </c>
      <c r="I13" s="63">
        <v>885551.05449999997</v>
      </c>
      <c r="J13" s="63">
        <v>1050579.5999999999</v>
      </c>
      <c r="K13" s="63">
        <v>948804.70124999993</v>
      </c>
      <c r="L13" s="63">
        <v>1110451.38099</v>
      </c>
      <c r="M13" s="63">
        <v>885551.05449999997</v>
      </c>
      <c r="N13" s="63">
        <v>587824.29999999993</v>
      </c>
      <c r="O13" s="63">
        <v>914254.3899999999</v>
      </c>
      <c r="P13" s="63">
        <v>948804.70124999993</v>
      </c>
      <c r="Q13" s="63">
        <v>1265072.9349999998</v>
      </c>
      <c r="R13" s="63">
        <v>1264447.5899999999</v>
      </c>
      <c r="S13" s="63">
        <v>1197262.6672399999</v>
      </c>
      <c r="T13" s="33">
        <f t="shared" si="5"/>
        <v>14</v>
      </c>
      <c r="U13" s="34">
        <f t="shared" si="0"/>
        <v>967067</v>
      </c>
      <c r="V13" s="36">
        <f t="shared" si="6"/>
        <v>202911.72866181724</v>
      </c>
      <c r="W13" s="36">
        <f t="shared" si="7"/>
        <v>585196.79999999993</v>
      </c>
      <c r="X13" s="36">
        <f t="shared" si="8"/>
        <v>943433.7340622039</v>
      </c>
      <c r="Y13" s="36">
        <f t="shared" si="1"/>
        <v>948804.70124999993</v>
      </c>
      <c r="Z13" s="37">
        <f t="shared" si="2"/>
        <v>20.982178966071352</v>
      </c>
      <c r="AA13" s="38">
        <f t="shared" si="3"/>
        <v>79.017821033928641</v>
      </c>
      <c r="AB13" s="68" t="str">
        <f t="shared" si="4"/>
        <v>ALTO</v>
      </c>
      <c r="AC13" s="69" t="str">
        <f t="shared" si="9"/>
        <v>VALOR PROMEDIO UNITARIO</v>
      </c>
      <c r="AD13" s="70">
        <f t="shared" si="10"/>
        <v>967067</v>
      </c>
      <c r="AE13" s="35">
        <f t="shared" si="11"/>
        <v>967067</v>
      </c>
    </row>
    <row r="14" spans="1:31" ht="48" customHeight="1">
      <c r="A14" s="19"/>
      <c r="B14" s="61">
        <v>9</v>
      </c>
      <c r="C14" s="61" t="s">
        <v>48</v>
      </c>
      <c r="D14" s="61" t="s">
        <v>39</v>
      </c>
      <c r="E14" s="41" t="s">
        <v>40</v>
      </c>
      <c r="F14" s="62">
        <v>1166200</v>
      </c>
      <c r="G14" s="63">
        <v>390131.19999999995</v>
      </c>
      <c r="H14" s="63">
        <v>605083.82199999993</v>
      </c>
      <c r="I14" s="63">
        <v>614676.6142999999</v>
      </c>
      <c r="J14" s="63">
        <v>687879.5</v>
      </c>
      <c r="K14" s="63">
        <v>658582.08675000002</v>
      </c>
      <c r="L14" s="63">
        <v>770783.98802999989</v>
      </c>
      <c r="M14" s="63">
        <v>614676.6142999999</v>
      </c>
      <c r="N14" s="63">
        <v>500275.99999999994</v>
      </c>
      <c r="O14" s="63">
        <v>634600.10599999991</v>
      </c>
      <c r="P14" s="63">
        <v>658582.08675000002</v>
      </c>
      <c r="Q14" s="63">
        <v>878109.44899999991</v>
      </c>
      <c r="R14" s="63">
        <v>876733.69</v>
      </c>
      <c r="S14" s="63">
        <v>831040.41399999999</v>
      </c>
      <c r="T14" s="33">
        <f t="shared" si="5"/>
        <v>14</v>
      </c>
      <c r="U14" s="34">
        <f t="shared" si="0"/>
        <v>706240</v>
      </c>
      <c r="V14" s="36">
        <f t="shared" si="6"/>
        <v>183082.65799112592</v>
      </c>
      <c r="W14" s="36">
        <f t="shared" si="7"/>
        <v>390131.19999999995</v>
      </c>
      <c r="X14" s="36">
        <f t="shared" si="8"/>
        <v>683518.72377778415</v>
      </c>
      <c r="Y14" s="36">
        <f t="shared" si="1"/>
        <v>658582.08675000002</v>
      </c>
      <c r="Z14" s="37">
        <f t="shared" si="2"/>
        <v>25.923575270605731</v>
      </c>
      <c r="AA14" s="38">
        <f t="shared" si="3"/>
        <v>74.076424729394262</v>
      </c>
      <c r="AB14" s="68" t="str">
        <f t="shared" si="4"/>
        <v>ALTO</v>
      </c>
      <c r="AC14" s="69" t="str">
        <f t="shared" si="9"/>
        <v>VALOR PROMEDIO UNITARIO</v>
      </c>
      <c r="AD14" s="70">
        <f t="shared" si="10"/>
        <v>706240</v>
      </c>
      <c r="AE14" s="35">
        <f t="shared" si="11"/>
        <v>706240</v>
      </c>
    </row>
    <row r="15" spans="1:31" ht="48" customHeight="1">
      <c r="A15" s="19"/>
      <c r="B15" s="61">
        <v>10</v>
      </c>
      <c r="C15" s="61" t="s">
        <v>49</v>
      </c>
      <c r="D15" s="61" t="s">
        <v>39</v>
      </c>
      <c r="E15" s="41" t="s">
        <v>40</v>
      </c>
      <c r="F15" s="62">
        <v>1059100</v>
      </c>
      <c r="G15" s="63">
        <v>609580</v>
      </c>
      <c r="H15" s="63">
        <v>697384.74399999995</v>
      </c>
      <c r="I15" s="63">
        <v>708440.84359999991</v>
      </c>
      <c r="J15" s="63">
        <v>750414</v>
      </c>
      <c r="K15" s="63">
        <v>759043.76099999994</v>
      </c>
      <c r="L15" s="63">
        <v>888361.35492999991</v>
      </c>
      <c r="M15" s="63">
        <v>708440.84359999991</v>
      </c>
      <c r="N15" s="63">
        <v>575317.39999999991</v>
      </c>
      <c r="O15" s="63">
        <v>731403.51199999999</v>
      </c>
      <c r="P15" s="63">
        <v>759043.76099999994</v>
      </c>
      <c r="Q15" s="63">
        <v>1012058.3479999999</v>
      </c>
      <c r="R15" s="63">
        <v>1006805.45</v>
      </c>
      <c r="S15" s="63">
        <v>957809.88995999994</v>
      </c>
      <c r="T15" s="33">
        <f t="shared" si="5"/>
        <v>14</v>
      </c>
      <c r="U15" s="34">
        <f t="shared" si="0"/>
        <v>801657</v>
      </c>
      <c r="V15" s="36">
        <f t="shared" si="6"/>
        <v>149308.03528003785</v>
      </c>
      <c r="W15" s="36">
        <f t="shared" si="7"/>
        <v>575317.39999999991</v>
      </c>
      <c r="X15" s="36">
        <f t="shared" si="8"/>
        <v>788077.69422177842</v>
      </c>
      <c r="Y15" s="36">
        <f t="shared" si="1"/>
        <v>754728.88049999997</v>
      </c>
      <c r="Z15" s="37">
        <f t="shared" si="2"/>
        <v>18.624927528860578</v>
      </c>
      <c r="AA15" s="38">
        <f t="shared" si="3"/>
        <v>81.375072471139418</v>
      </c>
      <c r="AB15" s="68" t="str">
        <f t="shared" si="4"/>
        <v>ALTO</v>
      </c>
      <c r="AC15" s="69" t="str">
        <f t="shared" si="9"/>
        <v>VALOR PROMEDIO UNITARIO</v>
      </c>
      <c r="AD15" s="70">
        <f t="shared" si="10"/>
        <v>801657</v>
      </c>
      <c r="AE15" s="35">
        <f t="shared" si="11"/>
        <v>801657</v>
      </c>
    </row>
    <row r="16" spans="1:31" ht="48" customHeight="1">
      <c r="A16" s="19"/>
      <c r="B16" s="61">
        <v>11</v>
      </c>
      <c r="C16" s="61" t="s">
        <v>50</v>
      </c>
      <c r="D16" s="61" t="s">
        <v>39</v>
      </c>
      <c r="E16" s="41" t="s">
        <v>40</v>
      </c>
      <c r="F16" s="62">
        <v>1309000</v>
      </c>
      <c r="G16" s="63">
        <v>609580</v>
      </c>
      <c r="H16" s="63">
        <v>697384.74399999995</v>
      </c>
      <c r="I16" s="63">
        <v>708440.84359999991</v>
      </c>
      <c r="J16" s="63">
        <v>875483</v>
      </c>
      <c r="K16" s="63">
        <v>759043.76099999994</v>
      </c>
      <c r="L16" s="63">
        <v>888361.35492999991</v>
      </c>
      <c r="M16" s="63">
        <v>708440.84359999991</v>
      </c>
      <c r="N16" s="63">
        <v>625345</v>
      </c>
      <c r="O16" s="63">
        <v>731403.51199999999</v>
      </c>
      <c r="P16" s="63">
        <v>759043.76099999994</v>
      </c>
      <c r="Q16" s="63">
        <v>1012058.3479999999</v>
      </c>
      <c r="R16" s="63">
        <v>1006805.45</v>
      </c>
      <c r="S16" s="63">
        <v>957809.88995999994</v>
      </c>
      <c r="T16" s="33">
        <f t="shared" si="5"/>
        <v>14</v>
      </c>
      <c r="U16" s="34">
        <f t="shared" si="0"/>
        <v>832014</v>
      </c>
      <c r="V16" s="36">
        <f t="shared" si="6"/>
        <v>183808.76612126292</v>
      </c>
      <c r="W16" s="36">
        <f t="shared" si="7"/>
        <v>609580</v>
      </c>
      <c r="X16" s="36">
        <f t="shared" si="8"/>
        <v>813784.01079138427</v>
      </c>
      <c r="Y16" s="36">
        <f t="shared" si="1"/>
        <v>759043.76099999994</v>
      </c>
      <c r="Z16" s="37">
        <f t="shared" si="2"/>
        <v>22.092028033333925</v>
      </c>
      <c r="AA16" s="38">
        <f t="shared" si="3"/>
        <v>77.907971966666082</v>
      </c>
      <c r="AB16" s="68" t="str">
        <f t="shared" si="4"/>
        <v>ALTO</v>
      </c>
      <c r="AC16" s="69" t="str">
        <f t="shared" si="9"/>
        <v>VALOR PROMEDIO UNITARIO</v>
      </c>
      <c r="AD16" s="70">
        <f t="shared" si="10"/>
        <v>832014</v>
      </c>
      <c r="AE16" s="35">
        <f t="shared" si="11"/>
        <v>832014</v>
      </c>
    </row>
    <row r="17" spans="1:31" ht="48" customHeight="1">
      <c r="A17" s="19"/>
      <c r="B17" s="61">
        <v>12</v>
      </c>
      <c r="C17" s="61" t="s">
        <v>51</v>
      </c>
      <c r="D17" s="61" t="s">
        <v>39</v>
      </c>
      <c r="E17" s="41" t="s">
        <v>40</v>
      </c>
      <c r="F17" s="62">
        <v>1071000</v>
      </c>
      <c r="G17" s="63">
        <v>365748</v>
      </c>
      <c r="H17" s="63">
        <v>564061.18999999994</v>
      </c>
      <c r="I17" s="63">
        <v>573003.62349999999</v>
      </c>
      <c r="J17" s="63">
        <v>562810.5</v>
      </c>
      <c r="K17" s="63">
        <v>613932.45374999999</v>
      </c>
      <c r="L17" s="63">
        <v>718527.65844999987</v>
      </c>
      <c r="M17" s="63">
        <v>573003.62349999999</v>
      </c>
      <c r="N17" s="63">
        <v>362700.1</v>
      </c>
      <c r="O17" s="63">
        <v>591576.37</v>
      </c>
      <c r="P17" s="63">
        <v>613932.45374999999</v>
      </c>
      <c r="Q17" s="63">
        <v>818576.60499999998</v>
      </c>
      <c r="R17" s="63">
        <v>812948.5</v>
      </c>
      <c r="S17" s="63">
        <v>774699.37291999988</v>
      </c>
      <c r="T17" s="33">
        <f t="shared" si="5"/>
        <v>14</v>
      </c>
      <c r="U17" s="34">
        <f t="shared" si="0"/>
        <v>644037</v>
      </c>
      <c r="V17" s="36">
        <f t="shared" si="6"/>
        <v>178917.24850604031</v>
      </c>
      <c r="W17" s="36">
        <f t="shared" si="7"/>
        <v>362700.1</v>
      </c>
      <c r="X17" s="36">
        <f t="shared" si="8"/>
        <v>619387.41856652568</v>
      </c>
      <c r="Y17" s="36">
        <f t="shared" si="1"/>
        <v>602754.41187499999</v>
      </c>
      <c r="Z17" s="37">
        <f t="shared" si="2"/>
        <v>27.78058535550602</v>
      </c>
      <c r="AA17" s="38">
        <f t="shared" si="3"/>
        <v>72.21941464449398</v>
      </c>
      <c r="AB17" s="68" t="str">
        <f t="shared" si="4"/>
        <v>ALTO</v>
      </c>
      <c r="AC17" s="69" t="str">
        <f t="shared" si="9"/>
        <v>VALOR PROMEDIO UNITARIO</v>
      </c>
      <c r="AD17" s="70">
        <f t="shared" si="10"/>
        <v>644037</v>
      </c>
      <c r="AE17" s="35">
        <f t="shared" si="11"/>
        <v>644037</v>
      </c>
    </row>
    <row r="18" spans="1:31" ht="48" customHeight="1">
      <c r="A18" s="19"/>
      <c r="B18" s="61">
        <v>13</v>
      </c>
      <c r="C18" s="61" t="s">
        <v>52</v>
      </c>
      <c r="D18" s="61" t="s">
        <v>39</v>
      </c>
      <c r="E18" s="41" t="s">
        <v>40</v>
      </c>
      <c r="F18" s="62">
        <v>8330000</v>
      </c>
      <c r="G18" s="63">
        <v>2682152</v>
      </c>
      <c r="H18" s="63">
        <v>3733059.5119999996</v>
      </c>
      <c r="I18" s="63">
        <v>3792242.1627999996</v>
      </c>
      <c r="J18" s="63">
        <v>4002207.9999999995</v>
      </c>
      <c r="K18" s="63">
        <v>4063116.6029999997</v>
      </c>
      <c r="L18" s="63">
        <v>4755347.2535099993</v>
      </c>
      <c r="M18" s="63">
        <v>3792242.1627999996</v>
      </c>
      <c r="N18" s="72"/>
      <c r="O18" s="63">
        <v>3915159.9759999998</v>
      </c>
      <c r="P18" s="63">
        <v>4063116.6029999997</v>
      </c>
      <c r="Q18" s="63">
        <v>5417488.8039999995</v>
      </c>
      <c r="R18" s="63">
        <v>5377967</v>
      </c>
      <c r="S18" s="63">
        <v>5127100.5729199992</v>
      </c>
      <c r="T18" s="33">
        <f t="shared" si="5"/>
        <v>13</v>
      </c>
      <c r="U18" s="34">
        <f t="shared" si="0"/>
        <v>4542400</v>
      </c>
      <c r="V18" s="36">
        <f t="shared" si="6"/>
        <v>1318004.8582092673</v>
      </c>
      <c r="W18" s="36">
        <f t="shared" si="7"/>
        <v>2682152</v>
      </c>
      <c r="X18" s="36">
        <f t="shared" si="8"/>
        <v>4383150.8236025898</v>
      </c>
      <c r="Y18" s="36">
        <f t="shared" si="1"/>
        <v>4063116.6029999997</v>
      </c>
      <c r="Z18" s="37">
        <f t="shared" si="2"/>
        <v>29.015605367410778</v>
      </c>
      <c r="AA18" s="38">
        <f t="shared" si="3"/>
        <v>70.984394632589215</v>
      </c>
      <c r="AB18" s="68" t="str">
        <f t="shared" si="4"/>
        <v>ALTO</v>
      </c>
      <c r="AC18" s="69" t="str">
        <f t="shared" si="9"/>
        <v>VALOR PROMEDIO UNITARIO</v>
      </c>
      <c r="AD18" s="70">
        <f t="shared" si="10"/>
        <v>4542400</v>
      </c>
      <c r="AE18" s="35">
        <f t="shared" si="11"/>
        <v>4542400</v>
      </c>
    </row>
    <row r="19" spans="1:31" ht="48" customHeight="1">
      <c r="A19" s="19"/>
      <c r="B19" s="61">
        <v>14</v>
      </c>
      <c r="C19" s="61" t="s">
        <v>53</v>
      </c>
      <c r="D19" s="61" t="s">
        <v>39</v>
      </c>
      <c r="E19" s="41" t="s">
        <v>40</v>
      </c>
      <c r="F19" s="71"/>
      <c r="G19" s="63">
        <v>3413648</v>
      </c>
      <c r="H19" s="63">
        <v>5097062.0259999996</v>
      </c>
      <c r="I19" s="63">
        <v>5177869.1068999991</v>
      </c>
      <c r="J19" s="63">
        <v>5628105</v>
      </c>
      <c r="K19" s="63">
        <v>5547716.9002499999</v>
      </c>
      <c r="L19" s="63">
        <v>6492878.3415299989</v>
      </c>
      <c r="M19" s="63">
        <v>5177869.1068999991</v>
      </c>
      <c r="N19" s="63">
        <v>2626449</v>
      </c>
      <c r="O19" s="63">
        <v>5345699.1979999999</v>
      </c>
      <c r="P19" s="63">
        <v>5547716.9002499999</v>
      </c>
      <c r="Q19" s="63">
        <v>7396955.8669999996</v>
      </c>
      <c r="R19" s="63">
        <v>7379071</v>
      </c>
      <c r="S19" s="63">
        <v>4876640</v>
      </c>
      <c r="T19" s="33">
        <f t="shared" si="5"/>
        <v>13</v>
      </c>
      <c r="U19" s="34">
        <f t="shared" si="0"/>
        <v>5362129</v>
      </c>
      <c r="V19" s="36">
        <f t="shared" si="6"/>
        <v>1279466.6902149473</v>
      </c>
      <c r="W19" s="36">
        <f t="shared" si="7"/>
        <v>2626449</v>
      </c>
      <c r="X19" s="36">
        <f t="shared" si="8"/>
        <v>5185628.0630603051</v>
      </c>
      <c r="Y19" s="36">
        <f t="shared" si="1"/>
        <v>5345699.1979999999</v>
      </c>
      <c r="Z19" s="37">
        <f t="shared" si="2"/>
        <v>23.861169513358359</v>
      </c>
      <c r="AA19" s="38">
        <f t="shared" si="3"/>
        <v>76.138830486641638</v>
      </c>
      <c r="AB19" s="68" t="str">
        <f t="shared" si="4"/>
        <v>ALTO</v>
      </c>
      <c r="AC19" s="69" t="str">
        <f t="shared" si="9"/>
        <v>VALOR PROMEDIO UNITARIO</v>
      </c>
      <c r="AD19" s="70">
        <f t="shared" si="10"/>
        <v>5362129</v>
      </c>
      <c r="AE19" s="35">
        <f t="shared" si="11"/>
        <v>5362129</v>
      </c>
    </row>
    <row r="20" spans="1:31" ht="48" customHeight="1">
      <c r="A20" s="19"/>
      <c r="B20" s="61">
        <v>15</v>
      </c>
      <c r="C20" s="61" t="s">
        <v>54</v>
      </c>
      <c r="D20" s="61" t="s">
        <v>39</v>
      </c>
      <c r="E20" s="41" t="s">
        <v>40</v>
      </c>
      <c r="F20" s="62">
        <v>4641000</v>
      </c>
      <c r="G20" s="63">
        <v>5120472</v>
      </c>
      <c r="H20" s="63">
        <v>6143139.142</v>
      </c>
      <c r="I20" s="63">
        <v>6240530.372299999</v>
      </c>
      <c r="J20" s="63">
        <v>7003864</v>
      </c>
      <c r="K20" s="63">
        <v>6686282.5417499999</v>
      </c>
      <c r="L20" s="63">
        <v>7825419.7485799994</v>
      </c>
      <c r="M20" s="63">
        <v>6240530.372299999</v>
      </c>
      <c r="N20" s="63">
        <v>3001656</v>
      </c>
      <c r="O20" s="63">
        <v>6442804.466</v>
      </c>
      <c r="P20" s="63">
        <v>6686282.5417499999</v>
      </c>
      <c r="Q20" s="63">
        <v>8915043.3889999986</v>
      </c>
      <c r="R20" s="63">
        <v>8879899</v>
      </c>
      <c r="S20" s="63">
        <v>8437178.4925999995</v>
      </c>
      <c r="T20" s="33">
        <f t="shared" si="5"/>
        <v>14</v>
      </c>
      <c r="U20" s="34">
        <f t="shared" si="0"/>
        <v>6590293</v>
      </c>
      <c r="V20" s="36">
        <f t="shared" si="6"/>
        <v>1582889.5997969189</v>
      </c>
      <c r="W20" s="36">
        <f t="shared" si="7"/>
        <v>3001656</v>
      </c>
      <c r="X20" s="36">
        <f t="shared" si="8"/>
        <v>6367048.6006505322</v>
      </c>
      <c r="Y20" s="36">
        <f t="shared" si="1"/>
        <v>6564543.5038750004</v>
      </c>
      <c r="Z20" s="37">
        <f t="shared" si="2"/>
        <v>24.018501147019091</v>
      </c>
      <c r="AA20" s="38">
        <f t="shared" si="3"/>
        <v>75.981498852980906</v>
      </c>
      <c r="AB20" s="68" t="str">
        <f t="shared" si="4"/>
        <v>ALTO</v>
      </c>
      <c r="AC20" s="69" t="str">
        <f t="shared" si="9"/>
        <v>VALOR PROMEDIO UNITARIO</v>
      </c>
      <c r="AD20" s="70">
        <f t="shared" si="10"/>
        <v>6590293</v>
      </c>
      <c r="AE20" s="35">
        <f t="shared" si="11"/>
        <v>6590293</v>
      </c>
    </row>
    <row r="21" spans="1:31" ht="48" customHeight="1">
      <c r="A21" s="19"/>
      <c r="B21" s="61">
        <v>16</v>
      </c>
      <c r="C21" s="61" t="s">
        <v>55</v>
      </c>
      <c r="D21" s="61" t="s">
        <v>39</v>
      </c>
      <c r="E21" s="41" t="s">
        <v>40</v>
      </c>
      <c r="F21" s="62">
        <v>2023000</v>
      </c>
      <c r="G21" s="63">
        <v>3169816</v>
      </c>
      <c r="H21" s="63">
        <v>3589480.3</v>
      </c>
      <c r="I21" s="63">
        <v>3646386.6949999998</v>
      </c>
      <c r="J21" s="63">
        <v>4502484</v>
      </c>
      <c r="K21" s="63">
        <v>3906842.8874999997</v>
      </c>
      <c r="L21" s="63">
        <v>4572448.8492899993</v>
      </c>
      <c r="M21" s="63">
        <v>3646386.6949999998</v>
      </c>
      <c r="N21" s="63">
        <v>2376311</v>
      </c>
      <c r="O21" s="63">
        <v>3764576.9</v>
      </c>
      <c r="P21" s="63">
        <v>3906842.8874999997</v>
      </c>
      <c r="Q21" s="63">
        <v>5209123.8499999996</v>
      </c>
      <c r="R21" s="63">
        <v>5127829</v>
      </c>
      <c r="S21" s="63">
        <v>4929903.8812399991</v>
      </c>
      <c r="T21" s="33">
        <f t="shared" si="5"/>
        <v>14</v>
      </c>
      <c r="U21" s="34">
        <f t="shared" si="0"/>
        <v>3883674</v>
      </c>
      <c r="V21" s="36">
        <f t="shared" si="6"/>
        <v>914757.38047561946</v>
      </c>
      <c r="W21" s="36">
        <f t="shared" si="7"/>
        <v>2023000</v>
      </c>
      <c r="X21" s="36">
        <f t="shared" si="8"/>
        <v>3760968.6609390648</v>
      </c>
      <c r="Y21" s="36">
        <f t="shared" si="1"/>
        <v>3835709.8937499998</v>
      </c>
      <c r="Z21" s="37">
        <f t="shared" si="2"/>
        <v>23.55391777156423</v>
      </c>
      <c r="AA21" s="38">
        <f t="shared" si="3"/>
        <v>76.44608222843577</v>
      </c>
      <c r="AB21" s="68" t="str">
        <f t="shared" si="4"/>
        <v>ALTO</v>
      </c>
      <c r="AC21" s="69" t="str">
        <f t="shared" si="9"/>
        <v>VALOR PROMEDIO UNITARIO</v>
      </c>
      <c r="AD21" s="70">
        <f t="shared" si="10"/>
        <v>3883674</v>
      </c>
      <c r="AE21" s="35">
        <f t="shared" si="11"/>
        <v>3883674</v>
      </c>
    </row>
    <row r="22" spans="1:31" ht="48" customHeight="1">
      <c r="A22" s="19"/>
      <c r="B22" s="61">
        <v>17</v>
      </c>
      <c r="C22" s="61" t="s">
        <v>56</v>
      </c>
      <c r="D22" s="61" t="s">
        <v>39</v>
      </c>
      <c r="E22" s="41" t="s">
        <v>40</v>
      </c>
      <c r="F22" s="62">
        <v>428400</v>
      </c>
      <c r="G22" s="63">
        <v>487663.99999999988</v>
      </c>
      <c r="H22" s="63">
        <v>769174.35</v>
      </c>
      <c r="I22" s="63">
        <v>781368.5774999999</v>
      </c>
      <c r="J22" s="63">
        <v>812948.5</v>
      </c>
      <c r="K22" s="63">
        <v>837180.61874999991</v>
      </c>
      <c r="L22" s="63">
        <v>979810.55703999987</v>
      </c>
      <c r="M22" s="63">
        <v>781368.5774999999</v>
      </c>
      <c r="N22" s="63">
        <v>675372.6</v>
      </c>
      <c r="O22" s="63">
        <v>806695.04999999993</v>
      </c>
      <c r="P22" s="63">
        <v>837180.61874999991</v>
      </c>
      <c r="Q22" s="63">
        <v>1116240.825</v>
      </c>
      <c r="R22" s="63">
        <v>988045.1</v>
      </c>
      <c r="S22" s="63">
        <v>1056408.2357999999</v>
      </c>
      <c r="T22" s="33">
        <f t="shared" si="5"/>
        <v>14</v>
      </c>
      <c r="U22" s="34">
        <f t="shared" si="0"/>
        <v>811276</v>
      </c>
      <c r="V22" s="36">
        <f t="shared" si="6"/>
        <v>186597.42741947758</v>
      </c>
      <c r="W22" s="36">
        <f t="shared" si="7"/>
        <v>428400</v>
      </c>
      <c r="X22" s="36">
        <f t="shared" si="8"/>
        <v>786679.49113945628</v>
      </c>
      <c r="Y22" s="36">
        <f t="shared" si="1"/>
        <v>809821.77499999991</v>
      </c>
      <c r="Z22" s="37">
        <f t="shared" si="2"/>
        <v>23.000486569241239</v>
      </c>
      <c r="AA22" s="38">
        <f t="shared" si="3"/>
        <v>76.999513430758753</v>
      </c>
      <c r="AB22" s="68" t="str">
        <f t="shared" si="4"/>
        <v>ALTO</v>
      </c>
      <c r="AC22" s="69" t="str">
        <f t="shared" si="9"/>
        <v>VALOR PROMEDIO UNITARIO</v>
      </c>
      <c r="AD22" s="70">
        <f t="shared" si="10"/>
        <v>811276</v>
      </c>
      <c r="AE22" s="35">
        <f t="shared" si="11"/>
        <v>811276</v>
      </c>
    </row>
    <row r="23" spans="1:31" ht="48" customHeight="1">
      <c r="A23" s="19"/>
      <c r="B23" s="61">
        <v>18</v>
      </c>
      <c r="C23" s="61" t="s">
        <v>57</v>
      </c>
      <c r="D23" s="61" t="s">
        <v>39</v>
      </c>
      <c r="E23" s="41" t="s">
        <v>40</v>
      </c>
      <c r="F23" s="71"/>
      <c r="G23" s="63">
        <v>9509448</v>
      </c>
      <c r="H23" s="63">
        <v>9742875.0999999996</v>
      </c>
      <c r="I23" s="63">
        <v>9897335.3149999995</v>
      </c>
      <c r="J23" s="63">
        <v>12757038</v>
      </c>
      <c r="K23" s="63">
        <v>10604287.837499999</v>
      </c>
      <c r="L23" s="63">
        <v>12410933.305609999</v>
      </c>
      <c r="M23" s="63">
        <v>9897335.3149999995</v>
      </c>
      <c r="N23" s="63">
        <v>4502484</v>
      </c>
      <c r="O23" s="63">
        <v>10218137.299999999</v>
      </c>
      <c r="P23" s="63">
        <v>10604287.837499999</v>
      </c>
      <c r="Q23" s="63">
        <v>14139050.449999999</v>
      </c>
      <c r="R23" s="63">
        <v>14132797</v>
      </c>
      <c r="S23" s="63">
        <v>13381168.548479998</v>
      </c>
      <c r="T23" s="33">
        <f t="shared" si="5"/>
        <v>13</v>
      </c>
      <c r="U23" s="34">
        <f t="shared" si="0"/>
        <v>10907475</v>
      </c>
      <c r="V23" s="36">
        <f t="shared" si="6"/>
        <v>2475739.0459006079</v>
      </c>
      <c r="W23" s="36">
        <f t="shared" si="7"/>
        <v>4502484</v>
      </c>
      <c r="X23" s="36">
        <f t="shared" si="8"/>
        <v>10542678.720693262</v>
      </c>
      <c r="Y23" s="36">
        <f t="shared" si="1"/>
        <v>10604287.837499999</v>
      </c>
      <c r="Z23" s="37">
        <f t="shared" si="2"/>
        <v>22.697636674854703</v>
      </c>
      <c r="AA23" s="38">
        <f t="shared" si="3"/>
        <v>77.302363325145294</v>
      </c>
      <c r="AB23" s="68" t="str">
        <f t="shared" si="4"/>
        <v>ALTO</v>
      </c>
      <c r="AC23" s="69" t="str">
        <f t="shared" si="9"/>
        <v>VALOR PROMEDIO UNITARIO</v>
      </c>
      <c r="AD23" s="70">
        <f t="shared" si="10"/>
        <v>10907475</v>
      </c>
      <c r="AE23" s="35">
        <f t="shared" si="11"/>
        <v>10907475</v>
      </c>
    </row>
    <row r="24" spans="1:31" ht="48" customHeight="1">
      <c r="A24" s="19"/>
      <c r="B24" s="61">
        <v>19</v>
      </c>
      <c r="C24" s="61" t="s">
        <v>58</v>
      </c>
      <c r="D24" s="61" t="s">
        <v>39</v>
      </c>
      <c r="E24" s="41" t="s">
        <v>40</v>
      </c>
      <c r="F24" s="71"/>
      <c r="G24" s="63">
        <v>243831.99999999994</v>
      </c>
      <c r="H24" s="63">
        <v>343162.00999999995</v>
      </c>
      <c r="I24" s="63">
        <v>348601.86081539001</v>
      </c>
      <c r="J24" s="63">
        <v>312672.5</v>
      </c>
      <c r="K24" s="63">
        <v>373502.30952999997</v>
      </c>
      <c r="L24" s="63">
        <v>437134.91534999997</v>
      </c>
      <c r="M24" s="63">
        <v>348602.32231999998</v>
      </c>
      <c r="N24" s="63">
        <v>225124.19999999998</v>
      </c>
      <c r="O24" s="63">
        <v>359901.28699999995</v>
      </c>
      <c r="P24" s="63">
        <v>373419.76398999995</v>
      </c>
      <c r="Q24" s="63">
        <v>498002.65830769995</v>
      </c>
      <c r="R24" s="63">
        <v>487769.1</v>
      </c>
      <c r="S24" s="63">
        <v>471308.96859999996</v>
      </c>
      <c r="T24" s="33">
        <f t="shared" si="5"/>
        <v>13</v>
      </c>
      <c r="U24" s="34">
        <f t="shared" si="0"/>
        <v>371003</v>
      </c>
      <c r="V24" s="36">
        <f t="shared" si="6"/>
        <v>81791.26579857379</v>
      </c>
      <c r="W24" s="36">
        <f t="shared" si="7"/>
        <v>225124.19999999998</v>
      </c>
      <c r="X24" s="36">
        <f t="shared" si="8"/>
        <v>361461.2619765079</v>
      </c>
      <c r="Y24" s="36">
        <f t="shared" si="1"/>
        <v>359901.28699999995</v>
      </c>
      <c r="Z24" s="37">
        <f t="shared" si="2"/>
        <v>22.045985018604643</v>
      </c>
      <c r="AA24" s="38">
        <f t="shared" si="3"/>
        <v>77.95401498139536</v>
      </c>
      <c r="AB24" s="68" t="str">
        <f t="shared" si="4"/>
        <v>ALTO</v>
      </c>
      <c r="AC24" s="69" t="str">
        <f t="shared" si="9"/>
        <v>VALOR PROMEDIO UNITARIO</v>
      </c>
      <c r="AD24" s="70">
        <f t="shared" si="10"/>
        <v>371003</v>
      </c>
      <c r="AE24" s="35">
        <f t="shared" si="11"/>
        <v>371003</v>
      </c>
    </row>
    <row r="25" spans="1:31" ht="48" customHeight="1">
      <c r="A25" s="19"/>
      <c r="B25" s="61">
        <v>20</v>
      </c>
      <c r="C25" s="61" t="s">
        <v>59</v>
      </c>
      <c r="D25" s="61" t="s">
        <v>39</v>
      </c>
      <c r="E25" s="41" t="s">
        <v>40</v>
      </c>
      <c r="F25" s="62">
        <v>2261000</v>
      </c>
      <c r="G25" s="63">
        <v>2925984</v>
      </c>
      <c r="H25" s="63">
        <v>4307376.3599999994</v>
      </c>
      <c r="I25" s="63">
        <v>4375664.034</v>
      </c>
      <c r="J25" s="63">
        <v>4877691</v>
      </c>
      <c r="K25" s="63">
        <v>4688211.4649999999</v>
      </c>
      <c r="L25" s="63">
        <v>5486938.3690099996</v>
      </c>
      <c r="M25" s="63">
        <v>4375664.034</v>
      </c>
      <c r="N25" s="63">
        <v>3126725</v>
      </c>
      <c r="O25" s="63">
        <v>4517492.2799999993</v>
      </c>
      <c r="P25" s="63">
        <v>4688211.4649999999</v>
      </c>
      <c r="Q25" s="63">
        <v>6250948.6199999992</v>
      </c>
      <c r="R25" s="63">
        <v>6240943.0999999996</v>
      </c>
      <c r="S25" s="63">
        <v>5915884.9013199992</v>
      </c>
      <c r="T25" s="33">
        <f t="shared" si="5"/>
        <v>14</v>
      </c>
      <c r="U25" s="34">
        <f t="shared" si="0"/>
        <v>4574195</v>
      </c>
      <c r="V25" s="36">
        <f t="shared" si="6"/>
        <v>1154394.3988727778</v>
      </c>
      <c r="W25" s="36">
        <f t="shared" si="7"/>
        <v>2261000</v>
      </c>
      <c r="X25" s="36">
        <f t="shared" si="8"/>
        <v>4408183.273687046</v>
      </c>
      <c r="Y25" s="36">
        <f t="shared" si="1"/>
        <v>4602851.8724999996</v>
      </c>
      <c r="Z25" s="37">
        <f t="shared" si="2"/>
        <v>25.237105083468848</v>
      </c>
      <c r="AA25" s="38">
        <f t="shared" si="3"/>
        <v>74.762894916531152</v>
      </c>
      <c r="AB25" s="68" t="str">
        <f t="shared" si="4"/>
        <v>ALTO</v>
      </c>
      <c r="AC25" s="69" t="str">
        <f t="shared" si="9"/>
        <v>VALOR PROMEDIO UNITARIO</v>
      </c>
      <c r="AD25" s="70">
        <f t="shared" si="10"/>
        <v>4574195</v>
      </c>
      <c r="AE25" s="35">
        <f t="shared" si="11"/>
        <v>4574195</v>
      </c>
    </row>
    <row r="26" spans="1:31" ht="48" customHeight="1">
      <c r="A26" s="19"/>
      <c r="B26" s="61">
        <v>21</v>
      </c>
      <c r="C26" s="61" t="s">
        <v>60</v>
      </c>
      <c r="D26" s="61" t="s">
        <v>39</v>
      </c>
      <c r="E26" s="41" t="s">
        <v>40</v>
      </c>
      <c r="F26" s="71"/>
      <c r="G26" s="63">
        <v>219448.8</v>
      </c>
      <c r="H26" s="63">
        <v>246135.79199999999</v>
      </c>
      <c r="I26" s="63">
        <v>250037.94479999997</v>
      </c>
      <c r="J26" s="63">
        <v>275151.8</v>
      </c>
      <c r="K26" s="63">
        <v>267897.79800000001</v>
      </c>
      <c r="L26" s="63">
        <v>313539.22816999996</v>
      </c>
      <c r="M26" s="63">
        <v>250037.94479999997</v>
      </c>
      <c r="N26" s="63">
        <v>200110.4</v>
      </c>
      <c r="O26" s="63">
        <v>258142.416</v>
      </c>
      <c r="P26" s="63">
        <v>267897.79800000001</v>
      </c>
      <c r="Q26" s="63">
        <v>357197.06399999995</v>
      </c>
      <c r="R26" s="63">
        <v>350193.19999999995</v>
      </c>
      <c r="S26" s="63">
        <v>338051.12311999995</v>
      </c>
      <c r="T26" s="33">
        <f t="shared" si="5"/>
        <v>13</v>
      </c>
      <c r="U26" s="34">
        <f t="shared" si="0"/>
        <v>276449</v>
      </c>
      <c r="V26" s="36">
        <f t="shared" si="6"/>
        <v>47233.142072261071</v>
      </c>
      <c r="W26" s="36">
        <f t="shared" si="7"/>
        <v>200110.4</v>
      </c>
      <c r="X26" s="36">
        <f t="shared" si="8"/>
        <v>272494.43843915663</v>
      </c>
      <c r="Y26" s="36">
        <f t="shared" si="1"/>
        <v>267897.79800000001</v>
      </c>
      <c r="Z26" s="37">
        <f t="shared" si="2"/>
        <v>17.085662119328003</v>
      </c>
      <c r="AA26" s="38">
        <f t="shared" si="3"/>
        <v>82.914337880671994</v>
      </c>
      <c r="AB26" s="68" t="str">
        <f t="shared" si="4"/>
        <v>ALTO</v>
      </c>
      <c r="AC26" s="69" t="str">
        <f t="shared" si="9"/>
        <v>VALOR PROMEDIO UNITARIO</v>
      </c>
      <c r="AD26" s="70">
        <f t="shared" si="10"/>
        <v>276449</v>
      </c>
      <c r="AE26" s="35">
        <f t="shared" si="11"/>
        <v>276449</v>
      </c>
    </row>
    <row r="27" spans="1:31" ht="48" customHeight="1">
      <c r="A27" s="19"/>
      <c r="B27" s="61">
        <v>22</v>
      </c>
      <c r="C27" s="61" t="s">
        <v>61</v>
      </c>
      <c r="D27" s="61" t="s">
        <v>39</v>
      </c>
      <c r="E27" s="41" t="s">
        <v>40</v>
      </c>
      <c r="F27" s="71"/>
      <c r="G27" s="63">
        <v>243831.99999999994</v>
      </c>
      <c r="H27" s="63">
        <v>369203.68799999997</v>
      </c>
      <c r="I27" s="63">
        <v>375056.91719999997</v>
      </c>
      <c r="J27" s="63">
        <v>437741.5</v>
      </c>
      <c r="K27" s="63">
        <v>401846.69699999999</v>
      </c>
      <c r="L27" s="63">
        <v>470309.46759999997</v>
      </c>
      <c r="M27" s="63">
        <v>375056.91719999997</v>
      </c>
      <c r="N27" s="63">
        <v>375207</v>
      </c>
      <c r="O27" s="63">
        <v>387213.62399999995</v>
      </c>
      <c r="P27" s="63">
        <v>401846.69699999999</v>
      </c>
      <c r="Q27" s="63">
        <v>535795.59600000002</v>
      </c>
      <c r="R27" s="63">
        <v>487769.1</v>
      </c>
      <c r="S27" s="63">
        <v>507075.46551999991</v>
      </c>
      <c r="T27" s="33">
        <f t="shared" si="5"/>
        <v>13</v>
      </c>
      <c r="U27" s="34">
        <f t="shared" si="0"/>
        <v>412920</v>
      </c>
      <c r="V27" s="36">
        <f t="shared" si="6"/>
        <v>72945.252059210412</v>
      </c>
      <c r="W27" s="36">
        <f t="shared" si="7"/>
        <v>243831.99999999994</v>
      </c>
      <c r="X27" s="36">
        <f t="shared" si="8"/>
        <v>405852.06810026715</v>
      </c>
      <c r="Y27" s="36">
        <f t="shared" si="1"/>
        <v>401846.69699999999</v>
      </c>
      <c r="Z27" s="37">
        <f t="shared" si="2"/>
        <v>17.665710563598374</v>
      </c>
      <c r="AA27" s="38">
        <f t="shared" si="3"/>
        <v>82.334289436401633</v>
      </c>
      <c r="AB27" s="68" t="str">
        <f t="shared" si="4"/>
        <v>ALTO</v>
      </c>
      <c r="AC27" s="69" t="str">
        <f t="shared" si="9"/>
        <v>VALOR PROMEDIO UNITARIO</v>
      </c>
      <c r="AD27" s="70">
        <f t="shared" si="10"/>
        <v>412920</v>
      </c>
      <c r="AE27" s="35">
        <f t="shared" si="11"/>
        <v>412920</v>
      </c>
    </row>
    <row r="28" spans="1:31" ht="48" customHeight="1">
      <c r="A28" s="19"/>
      <c r="B28" s="61">
        <v>23</v>
      </c>
      <c r="C28" s="61" t="s">
        <v>62</v>
      </c>
      <c r="D28" s="61" t="s">
        <v>39</v>
      </c>
      <c r="E28" s="41" t="s">
        <v>40</v>
      </c>
      <c r="F28" s="71"/>
      <c r="G28" s="63">
        <v>487663.99999999988</v>
      </c>
      <c r="H28" s="63">
        <v>492271.58399999997</v>
      </c>
      <c r="I28" s="63">
        <v>500075.88959999994</v>
      </c>
      <c r="J28" s="63">
        <v>600331.19999999995</v>
      </c>
      <c r="K28" s="63">
        <v>535795.59600000002</v>
      </c>
      <c r="L28" s="63">
        <v>627078.45633999992</v>
      </c>
      <c r="M28" s="63">
        <v>500075.88959999994</v>
      </c>
      <c r="N28" s="63">
        <v>387713.89999999997</v>
      </c>
      <c r="O28" s="63">
        <v>516284.83199999999</v>
      </c>
      <c r="P28" s="63">
        <v>535795.59600000002</v>
      </c>
      <c r="Q28" s="63">
        <v>714394.12799999991</v>
      </c>
      <c r="R28" s="63">
        <v>712893.29999999993</v>
      </c>
      <c r="S28" s="63">
        <v>676101.02707999991</v>
      </c>
      <c r="T28" s="33">
        <f t="shared" si="5"/>
        <v>13</v>
      </c>
      <c r="U28" s="34">
        <f t="shared" si="0"/>
        <v>560498</v>
      </c>
      <c r="V28" s="36">
        <f t="shared" si="6"/>
        <v>94699.08282588287</v>
      </c>
      <c r="W28" s="36">
        <f t="shared" si="7"/>
        <v>387713.89999999997</v>
      </c>
      <c r="X28" s="36">
        <f t="shared" si="8"/>
        <v>552515.99467570987</v>
      </c>
      <c r="Y28" s="36">
        <f t="shared" si="1"/>
        <v>535795.59600000002</v>
      </c>
      <c r="Z28" s="37">
        <f t="shared" si="2"/>
        <v>16.895525555110432</v>
      </c>
      <c r="AA28" s="38">
        <f t="shared" si="3"/>
        <v>83.104474444889576</v>
      </c>
      <c r="AB28" s="68" t="str">
        <f t="shared" si="4"/>
        <v>ALTO</v>
      </c>
      <c r="AC28" s="69" t="str">
        <f t="shared" si="9"/>
        <v>VALOR PROMEDIO UNITARIO</v>
      </c>
      <c r="AD28" s="70">
        <f t="shared" si="10"/>
        <v>560498</v>
      </c>
      <c r="AE28" s="35">
        <f t="shared" si="11"/>
        <v>560498</v>
      </c>
    </row>
    <row r="29" spans="1:31" ht="48" customHeight="1">
      <c r="A29" s="19"/>
      <c r="B29" s="61">
        <v>24</v>
      </c>
      <c r="C29" s="61" t="s">
        <v>63</v>
      </c>
      <c r="D29" s="61" t="s">
        <v>39</v>
      </c>
      <c r="E29" s="41" t="s">
        <v>40</v>
      </c>
      <c r="F29" s="71"/>
      <c r="G29" s="63">
        <v>182874</v>
      </c>
      <c r="H29" s="63">
        <v>266647.10800000001</v>
      </c>
      <c r="I29" s="63">
        <v>270874.44019999995</v>
      </c>
      <c r="J29" s="63">
        <v>300165.59999999998</v>
      </c>
      <c r="K29" s="63">
        <v>290222.61449999997</v>
      </c>
      <c r="L29" s="63">
        <v>339667.39295999997</v>
      </c>
      <c r="M29" s="63">
        <v>270874.44019999995</v>
      </c>
      <c r="N29" s="63">
        <v>312672.5</v>
      </c>
      <c r="O29" s="63">
        <v>279654.28399999999</v>
      </c>
      <c r="P29" s="63">
        <v>290222.61449999997</v>
      </c>
      <c r="Q29" s="63">
        <v>386963.48599999998</v>
      </c>
      <c r="R29" s="63">
        <v>376457.69</v>
      </c>
      <c r="S29" s="63">
        <v>366221.03407999995</v>
      </c>
      <c r="T29" s="33">
        <f t="shared" si="5"/>
        <v>13</v>
      </c>
      <c r="U29" s="34">
        <f t="shared" si="0"/>
        <v>302578</v>
      </c>
      <c r="V29" s="36">
        <f t="shared" si="6"/>
        <v>53041.35700134778</v>
      </c>
      <c r="W29" s="36">
        <f t="shared" si="7"/>
        <v>182874</v>
      </c>
      <c r="X29" s="36">
        <f t="shared" si="8"/>
        <v>297553.3398051624</v>
      </c>
      <c r="Y29" s="36">
        <f t="shared" si="1"/>
        <v>290222.61449999997</v>
      </c>
      <c r="Z29" s="37">
        <f t="shared" si="2"/>
        <v>17.529812809043545</v>
      </c>
      <c r="AA29" s="38">
        <f t="shared" si="3"/>
        <v>82.470187190956452</v>
      </c>
      <c r="AB29" s="68" t="str">
        <f t="shared" si="4"/>
        <v>ALTO</v>
      </c>
      <c r="AC29" s="69" t="str">
        <f t="shared" si="9"/>
        <v>VALOR PROMEDIO UNITARIO</v>
      </c>
      <c r="AD29" s="70">
        <f t="shared" si="10"/>
        <v>302578</v>
      </c>
      <c r="AE29" s="35">
        <f t="shared" si="11"/>
        <v>302578</v>
      </c>
    </row>
    <row r="30" spans="1:31" ht="48" customHeight="1">
      <c r="A30" s="19"/>
      <c r="B30" s="61">
        <v>25</v>
      </c>
      <c r="C30" s="61" t="s">
        <v>64</v>
      </c>
      <c r="D30" s="61" t="s">
        <v>39</v>
      </c>
      <c r="E30" s="41" t="s">
        <v>40</v>
      </c>
      <c r="F30" s="62">
        <v>24990</v>
      </c>
      <c r="G30" s="63">
        <v>182874</v>
      </c>
      <c r="H30" s="63">
        <v>199985.33099999998</v>
      </c>
      <c r="I30" s="63">
        <v>203155.83014999999</v>
      </c>
      <c r="J30" s="63">
        <v>225124.19999999998</v>
      </c>
      <c r="K30" s="63">
        <v>217667.58622</v>
      </c>
      <c r="L30" s="63">
        <v>254750.54471999998</v>
      </c>
      <c r="M30" s="63">
        <v>203155.83014999999</v>
      </c>
      <c r="N30" s="63">
        <v>175096.59999999998</v>
      </c>
      <c r="O30" s="63">
        <v>209740.71299999999</v>
      </c>
      <c r="P30" s="63">
        <v>217592.54481999995</v>
      </c>
      <c r="Q30" s="63">
        <v>290222.61449999997</v>
      </c>
      <c r="R30" s="63">
        <v>287658.69999999995</v>
      </c>
      <c r="S30" s="63">
        <v>274665.77555999992</v>
      </c>
      <c r="T30" s="33">
        <f t="shared" si="5"/>
        <v>14</v>
      </c>
      <c r="U30" s="34">
        <f t="shared" si="0"/>
        <v>211906</v>
      </c>
      <c r="V30" s="36">
        <f t="shared" si="6"/>
        <v>62861.505000512028</v>
      </c>
      <c r="W30" s="36">
        <f t="shared" si="7"/>
        <v>24990</v>
      </c>
      <c r="X30" s="36">
        <f t="shared" si="8"/>
        <v>191045.76419276875</v>
      </c>
      <c r="Y30" s="36">
        <f t="shared" si="1"/>
        <v>213666.62890999997</v>
      </c>
      <c r="Z30" s="37">
        <f t="shared" si="2"/>
        <v>29.664806565416757</v>
      </c>
      <c r="AA30" s="38">
        <f t="shared" si="3"/>
        <v>70.335193434583246</v>
      </c>
      <c r="AB30" s="68" t="str">
        <f t="shared" si="4"/>
        <v>ALTO</v>
      </c>
      <c r="AC30" s="69" t="str">
        <f t="shared" si="9"/>
        <v>VALOR PROMEDIO UNITARIO</v>
      </c>
      <c r="AD30" s="70">
        <f t="shared" si="10"/>
        <v>211906</v>
      </c>
      <c r="AE30" s="35">
        <f t="shared" si="11"/>
        <v>211906</v>
      </c>
    </row>
    <row r="31" spans="1:31" ht="48" customHeight="1">
      <c r="A31" s="19"/>
      <c r="B31" s="61">
        <v>26</v>
      </c>
      <c r="C31" s="61" t="s">
        <v>65</v>
      </c>
      <c r="D31" s="61" t="s">
        <v>39</v>
      </c>
      <c r="E31" s="41" t="s">
        <v>40</v>
      </c>
      <c r="F31" s="71"/>
      <c r="G31" s="63">
        <v>288940.92</v>
      </c>
      <c r="H31" s="63">
        <v>512782.89999999997</v>
      </c>
      <c r="I31" s="63">
        <v>520912.38499999995</v>
      </c>
      <c r="J31" s="63">
        <v>612838.1</v>
      </c>
      <c r="K31" s="63">
        <v>558120.41249999998</v>
      </c>
      <c r="L31" s="63">
        <v>653206.62112999998</v>
      </c>
      <c r="M31" s="63">
        <v>520912.38499999995</v>
      </c>
      <c r="N31" s="63">
        <v>287658.69999999995</v>
      </c>
      <c r="O31" s="63">
        <v>537796.69999999995</v>
      </c>
      <c r="P31" s="63">
        <v>558120.41249999998</v>
      </c>
      <c r="Q31" s="63">
        <v>744160.54999999993</v>
      </c>
      <c r="R31" s="63">
        <v>737907.1</v>
      </c>
      <c r="S31" s="63">
        <v>704272.1571999999</v>
      </c>
      <c r="T31" s="33">
        <f t="shared" si="5"/>
        <v>13</v>
      </c>
      <c r="U31" s="34">
        <f t="shared" si="0"/>
        <v>556741</v>
      </c>
      <c r="V31" s="36">
        <f t="shared" si="6"/>
        <v>138993.56362693297</v>
      </c>
      <c r="W31" s="36">
        <f t="shared" si="7"/>
        <v>287658.69999999995</v>
      </c>
      <c r="X31" s="36">
        <f t="shared" si="8"/>
        <v>535799.37154964649</v>
      </c>
      <c r="Y31" s="36">
        <f t="shared" si="1"/>
        <v>558120.41249999998</v>
      </c>
      <c r="Z31" s="37">
        <f t="shared" si="2"/>
        <v>24.965569919753168</v>
      </c>
      <c r="AA31" s="38">
        <f t="shared" si="3"/>
        <v>75.034430080246835</v>
      </c>
      <c r="AB31" s="68" t="str">
        <f t="shared" si="4"/>
        <v>ALTO</v>
      </c>
      <c r="AC31" s="69" t="str">
        <f t="shared" si="9"/>
        <v>VALOR PROMEDIO UNITARIO</v>
      </c>
      <c r="AD31" s="70">
        <f t="shared" si="10"/>
        <v>556741</v>
      </c>
      <c r="AE31" s="35">
        <f t="shared" si="11"/>
        <v>556741</v>
      </c>
    </row>
    <row r="32" spans="1:31" ht="48" customHeight="1">
      <c r="A32" s="19"/>
      <c r="B32" s="61">
        <v>27</v>
      </c>
      <c r="C32" s="61" t="s">
        <v>66</v>
      </c>
      <c r="D32" s="61" t="s">
        <v>39</v>
      </c>
      <c r="E32" s="41" t="s">
        <v>40</v>
      </c>
      <c r="F32" s="62">
        <v>34510</v>
      </c>
      <c r="G32" s="63">
        <v>164586.59999999998</v>
      </c>
      <c r="H32" s="63">
        <v>184601.84399999998</v>
      </c>
      <c r="I32" s="63">
        <v>187528.45859999998</v>
      </c>
      <c r="J32" s="63">
        <v>212617.3</v>
      </c>
      <c r="K32" s="63">
        <v>200923.34849999999</v>
      </c>
      <c r="L32" s="63">
        <v>235154.73379999999</v>
      </c>
      <c r="M32" s="63">
        <v>187528.45859999998</v>
      </c>
      <c r="N32" s="63">
        <v>187603.5</v>
      </c>
      <c r="O32" s="63">
        <v>193606.81199999998</v>
      </c>
      <c r="P32" s="63">
        <v>200923.34849999999</v>
      </c>
      <c r="Q32" s="63">
        <v>267897.79800000001</v>
      </c>
      <c r="R32" s="63">
        <v>262644.89999999997</v>
      </c>
      <c r="S32" s="63">
        <v>253537.73275999996</v>
      </c>
      <c r="T32" s="33">
        <f t="shared" si="5"/>
        <v>14</v>
      </c>
      <c r="U32" s="34">
        <f t="shared" si="0"/>
        <v>198119</v>
      </c>
      <c r="V32" s="36">
        <f t="shared" si="6"/>
        <v>54858.11460743293</v>
      </c>
      <c r="W32" s="36">
        <f t="shared" si="7"/>
        <v>34510</v>
      </c>
      <c r="X32" s="36">
        <f t="shared" si="8"/>
        <v>183269.57637061342</v>
      </c>
      <c r="Y32" s="36">
        <f t="shared" si="1"/>
        <v>197265.08025</v>
      </c>
      <c r="Z32" s="37">
        <f t="shared" si="2"/>
        <v>27.68947683333397</v>
      </c>
      <c r="AA32" s="38">
        <f t="shared" si="3"/>
        <v>72.31052316666603</v>
      </c>
      <c r="AB32" s="68" t="str">
        <f t="shared" si="4"/>
        <v>ALTO</v>
      </c>
      <c r="AC32" s="69" t="str">
        <f t="shared" si="9"/>
        <v>VALOR PROMEDIO UNITARIO</v>
      </c>
      <c r="AD32" s="70">
        <f t="shared" si="10"/>
        <v>198119</v>
      </c>
      <c r="AE32" s="35">
        <f t="shared" si="11"/>
        <v>198119</v>
      </c>
    </row>
    <row r="33" spans="1:31" ht="48" customHeight="1">
      <c r="A33" s="19"/>
      <c r="B33" s="61">
        <v>28</v>
      </c>
      <c r="C33" s="61" t="s">
        <v>67</v>
      </c>
      <c r="D33" s="61" t="s">
        <v>39</v>
      </c>
      <c r="E33" s="41" t="s">
        <v>40</v>
      </c>
      <c r="F33" s="62">
        <v>29274</v>
      </c>
      <c r="G33" s="63">
        <v>97532.799999999988</v>
      </c>
      <c r="H33" s="63">
        <v>82045.263999999996</v>
      </c>
      <c r="I33" s="63">
        <v>83345.981599999985</v>
      </c>
      <c r="J33" s="63">
        <v>100055.2</v>
      </c>
      <c r="K33" s="63">
        <v>89299.265999999989</v>
      </c>
      <c r="L33" s="63">
        <v>104512.65915999998</v>
      </c>
      <c r="M33" s="63">
        <v>83345.981599999985</v>
      </c>
      <c r="N33" s="63">
        <v>75041.399999999994</v>
      </c>
      <c r="O33" s="63">
        <v>86047.471999999994</v>
      </c>
      <c r="P33" s="63">
        <v>89299.265999999989</v>
      </c>
      <c r="Q33" s="63">
        <v>119065.68799999999</v>
      </c>
      <c r="R33" s="63">
        <v>114438.13499999999</v>
      </c>
      <c r="S33" s="63">
        <v>112683.30131999998</v>
      </c>
      <c r="T33" s="33">
        <f t="shared" si="5"/>
        <v>14</v>
      </c>
      <c r="U33" s="34">
        <f t="shared" si="0"/>
        <v>90428</v>
      </c>
      <c r="V33" s="36">
        <f t="shared" si="6"/>
        <v>21384.770101203503</v>
      </c>
      <c r="W33" s="36">
        <f t="shared" si="7"/>
        <v>29274</v>
      </c>
      <c r="X33" s="36">
        <f t="shared" si="8"/>
        <v>86650.798279580587</v>
      </c>
      <c r="Y33" s="36">
        <f t="shared" si="1"/>
        <v>89299.265999999989</v>
      </c>
      <c r="Z33" s="37">
        <f t="shared" si="2"/>
        <v>23.648394414565736</v>
      </c>
      <c r="AA33" s="38">
        <f t="shared" si="3"/>
        <v>76.351605585434271</v>
      </c>
      <c r="AB33" s="68" t="str">
        <f t="shared" si="4"/>
        <v>ALTO</v>
      </c>
      <c r="AC33" s="69" t="str">
        <f t="shared" si="9"/>
        <v>VALOR PROMEDIO UNITARIO</v>
      </c>
      <c r="AD33" s="70">
        <f t="shared" si="10"/>
        <v>90428</v>
      </c>
      <c r="AE33" s="35">
        <f t="shared" si="11"/>
        <v>90428</v>
      </c>
    </row>
    <row r="34" spans="1:31" ht="48" customHeight="1">
      <c r="A34" s="19"/>
      <c r="B34" s="61">
        <v>29</v>
      </c>
      <c r="C34" s="61" t="s">
        <v>68</v>
      </c>
      <c r="D34" s="61" t="s">
        <v>39</v>
      </c>
      <c r="E34" s="41" t="s">
        <v>40</v>
      </c>
      <c r="F34" s="71"/>
      <c r="G34" s="63">
        <v>243831.99999999994</v>
      </c>
      <c r="H34" s="63">
        <v>358948.02999999997</v>
      </c>
      <c r="I34" s="63">
        <v>364638.66949999996</v>
      </c>
      <c r="J34" s="63">
        <v>437741.5</v>
      </c>
      <c r="K34" s="63">
        <v>390684.28874999995</v>
      </c>
      <c r="L34" s="63">
        <v>457244.75985999993</v>
      </c>
      <c r="M34" s="63">
        <v>364638.66949999996</v>
      </c>
      <c r="N34" s="63">
        <v>250137.99999999997</v>
      </c>
      <c r="O34" s="63">
        <v>376457.69</v>
      </c>
      <c r="P34" s="63">
        <v>390684.28874999995</v>
      </c>
      <c r="Q34" s="63">
        <v>520912.38499999995</v>
      </c>
      <c r="R34" s="63">
        <v>519786.76399999997</v>
      </c>
      <c r="S34" s="63">
        <v>492990.51003999996</v>
      </c>
      <c r="T34" s="33">
        <f t="shared" si="5"/>
        <v>13</v>
      </c>
      <c r="U34" s="34">
        <f t="shared" si="0"/>
        <v>397592</v>
      </c>
      <c r="V34" s="36">
        <f t="shared" si="6"/>
        <v>85035.241407694382</v>
      </c>
      <c r="W34" s="36">
        <f t="shared" si="7"/>
        <v>243831.99999999994</v>
      </c>
      <c r="X34" s="36">
        <f t="shared" si="8"/>
        <v>387682.48710657278</v>
      </c>
      <c r="Y34" s="36">
        <f t="shared" si="1"/>
        <v>390684.28874999995</v>
      </c>
      <c r="Z34" s="37">
        <f t="shared" si="2"/>
        <v>21.387563484097864</v>
      </c>
      <c r="AA34" s="38">
        <f t="shared" si="3"/>
        <v>78.612436515902132</v>
      </c>
      <c r="AB34" s="68" t="str">
        <f t="shared" si="4"/>
        <v>ALTO</v>
      </c>
      <c r="AC34" s="69" t="str">
        <f t="shared" si="9"/>
        <v>VALOR PROMEDIO UNITARIO</v>
      </c>
      <c r="AD34" s="70">
        <f t="shared" si="10"/>
        <v>397592</v>
      </c>
      <c r="AE34" s="35">
        <f t="shared" si="11"/>
        <v>397592</v>
      </c>
    </row>
    <row r="35" spans="1:31" ht="48" customHeight="1">
      <c r="A35" s="19"/>
      <c r="B35" s="61">
        <v>30</v>
      </c>
      <c r="C35" s="61" t="s">
        <v>69</v>
      </c>
      <c r="D35" s="61" t="s">
        <v>39</v>
      </c>
      <c r="E35" s="41" t="s">
        <v>40</v>
      </c>
      <c r="F35" s="71"/>
      <c r="G35" s="63">
        <v>243831.99999999994</v>
      </c>
      <c r="H35" s="63">
        <v>358948.02999999997</v>
      </c>
      <c r="I35" s="63">
        <v>364638.66949999996</v>
      </c>
      <c r="J35" s="63">
        <v>437741.5</v>
      </c>
      <c r="K35" s="63">
        <v>390684.28874999995</v>
      </c>
      <c r="L35" s="63">
        <v>457244.75985999993</v>
      </c>
      <c r="M35" s="63">
        <v>364638.66949999996</v>
      </c>
      <c r="N35" s="63">
        <v>350193.19999999995</v>
      </c>
      <c r="O35" s="63">
        <v>376457.69</v>
      </c>
      <c r="P35" s="63">
        <v>390684.28874999995</v>
      </c>
      <c r="Q35" s="63">
        <v>520912.38499999995</v>
      </c>
      <c r="R35" s="63">
        <v>519036.35</v>
      </c>
      <c r="S35" s="63">
        <v>492990.51003999996</v>
      </c>
      <c r="T35" s="33">
        <f t="shared" si="5"/>
        <v>13</v>
      </c>
      <c r="U35" s="34">
        <f t="shared" si="0"/>
        <v>405231</v>
      </c>
      <c r="V35" s="36">
        <f t="shared" si="6"/>
        <v>75225.526288024455</v>
      </c>
      <c r="W35" s="36">
        <f t="shared" si="7"/>
        <v>243831.99999999994</v>
      </c>
      <c r="X35" s="36">
        <f t="shared" si="8"/>
        <v>397803.44176400627</v>
      </c>
      <c r="Y35" s="36">
        <f t="shared" si="1"/>
        <v>390684.28874999995</v>
      </c>
      <c r="Z35" s="37">
        <f t="shared" si="2"/>
        <v>18.56361588526654</v>
      </c>
      <c r="AA35" s="38">
        <f t="shared" si="3"/>
        <v>81.436384114733457</v>
      </c>
      <c r="AB35" s="68" t="str">
        <f t="shared" si="4"/>
        <v>ALTO</v>
      </c>
      <c r="AC35" s="69" t="str">
        <f t="shared" si="9"/>
        <v>VALOR PROMEDIO UNITARIO</v>
      </c>
      <c r="AD35" s="70">
        <f t="shared" si="10"/>
        <v>405231</v>
      </c>
      <c r="AE35" s="35">
        <f t="shared" si="11"/>
        <v>405231</v>
      </c>
    </row>
    <row r="36" spans="1:31" ht="48" customHeight="1">
      <c r="A36" s="19"/>
      <c r="B36" s="61">
        <v>31</v>
      </c>
      <c r="C36" s="61" t="s">
        <v>70</v>
      </c>
      <c r="D36" s="61" t="s">
        <v>39</v>
      </c>
      <c r="E36" s="41" t="s">
        <v>40</v>
      </c>
      <c r="F36" s="71"/>
      <c r="G36" s="63">
        <v>121915.99999999997</v>
      </c>
      <c r="H36" s="63">
        <v>256391.44999999998</v>
      </c>
      <c r="I36" s="63">
        <v>260456.19249999998</v>
      </c>
      <c r="J36" s="63">
        <v>275151.8</v>
      </c>
      <c r="K36" s="63">
        <v>279060.20624999999</v>
      </c>
      <c r="L36" s="63">
        <v>326603.93590999994</v>
      </c>
      <c r="M36" s="63">
        <v>260456.19249999998</v>
      </c>
      <c r="N36" s="63">
        <v>162589.69999999998</v>
      </c>
      <c r="O36" s="63">
        <v>268898.34999999998</v>
      </c>
      <c r="P36" s="63">
        <v>279060.20624999999</v>
      </c>
      <c r="Q36" s="63">
        <v>372080.27499999997</v>
      </c>
      <c r="R36" s="63">
        <v>362700.1</v>
      </c>
      <c r="S36" s="63">
        <v>352136.07859999995</v>
      </c>
      <c r="T36" s="33">
        <f t="shared" si="5"/>
        <v>13</v>
      </c>
      <c r="U36" s="34">
        <f t="shared" si="0"/>
        <v>275192</v>
      </c>
      <c r="V36" s="36">
        <f t="shared" si="6"/>
        <v>69414.407911773917</v>
      </c>
      <c r="W36" s="36">
        <f t="shared" si="7"/>
        <v>121915.99999999997</v>
      </c>
      <c r="X36" s="36">
        <f t="shared" si="8"/>
        <v>264381.28537538782</v>
      </c>
      <c r="Y36" s="36">
        <f t="shared" si="1"/>
        <v>275151.8</v>
      </c>
      <c r="Z36" s="37">
        <f t="shared" si="2"/>
        <v>25.223991944451118</v>
      </c>
      <c r="AA36" s="38">
        <f t="shared" si="3"/>
        <v>74.776008055548886</v>
      </c>
      <c r="AB36" s="68" t="str">
        <f t="shared" si="4"/>
        <v>ALTO</v>
      </c>
      <c r="AC36" s="69" t="str">
        <f t="shared" si="9"/>
        <v>VALOR PROMEDIO UNITARIO</v>
      </c>
      <c r="AD36" s="70">
        <f t="shared" si="10"/>
        <v>275192</v>
      </c>
      <c r="AE36" s="35">
        <f t="shared" si="11"/>
        <v>275192</v>
      </c>
    </row>
    <row r="37" spans="1:31" ht="48" customHeight="1">
      <c r="A37" s="19"/>
      <c r="B37" s="61">
        <v>32</v>
      </c>
      <c r="C37" s="61" t="s">
        <v>71</v>
      </c>
      <c r="D37" s="61" t="s">
        <v>39</v>
      </c>
      <c r="E37" s="41" t="s">
        <v>40</v>
      </c>
      <c r="F37" s="71"/>
      <c r="G37" s="63">
        <v>36574.799999999996</v>
      </c>
      <c r="H37" s="63">
        <v>35894.803</v>
      </c>
      <c r="I37" s="63">
        <v>36463.866949999996</v>
      </c>
      <c r="J37" s="63">
        <v>37520.699999999997</v>
      </c>
      <c r="K37" s="63">
        <v>39069.054219999998</v>
      </c>
      <c r="L37" s="63">
        <v>45723.975709999999</v>
      </c>
      <c r="M37" s="63">
        <v>36463.866949999996</v>
      </c>
      <c r="N37" s="63">
        <v>25013.8</v>
      </c>
      <c r="O37" s="63">
        <v>37645.769</v>
      </c>
      <c r="P37" s="63">
        <v>38994.012819999996</v>
      </c>
      <c r="Q37" s="63">
        <v>52091.238499999999</v>
      </c>
      <c r="R37" s="63">
        <v>48776.909999999996</v>
      </c>
      <c r="S37" s="63">
        <v>49299.172919999997</v>
      </c>
      <c r="T37" s="33">
        <f t="shared" si="5"/>
        <v>13</v>
      </c>
      <c r="U37" s="34">
        <f t="shared" si="0"/>
        <v>39964</v>
      </c>
      <c r="V37" s="36">
        <f t="shared" si="6"/>
        <v>6984.6048647011185</v>
      </c>
      <c r="W37" s="36">
        <f t="shared" si="7"/>
        <v>25013.8</v>
      </c>
      <c r="X37" s="36">
        <f t="shared" si="8"/>
        <v>39326.432557508531</v>
      </c>
      <c r="Y37" s="36">
        <f t="shared" si="1"/>
        <v>37645.769</v>
      </c>
      <c r="Z37" s="37">
        <f t="shared" si="2"/>
        <v>17.477241679264132</v>
      </c>
      <c r="AA37" s="38">
        <f t="shared" si="3"/>
        <v>82.522758320735875</v>
      </c>
      <c r="AB37" s="68" t="str">
        <f t="shared" si="4"/>
        <v>ALTO</v>
      </c>
      <c r="AC37" s="69" t="str">
        <f t="shared" si="9"/>
        <v>VALOR PROMEDIO UNITARIO</v>
      </c>
      <c r="AD37" s="70">
        <f t="shared" si="10"/>
        <v>39964</v>
      </c>
      <c r="AE37" s="35">
        <f t="shared" si="11"/>
        <v>39964</v>
      </c>
    </row>
    <row r="38" spans="1:31" ht="48" customHeight="1">
      <c r="A38" s="19"/>
      <c r="B38" s="61">
        <v>33</v>
      </c>
      <c r="C38" s="61" t="s">
        <v>72</v>
      </c>
      <c r="D38" s="61" t="s">
        <v>39</v>
      </c>
      <c r="E38" s="41" t="s">
        <v>40</v>
      </c>
      <c r="F38" s="71"/>
      <c r="G38" s="63">
        <v>18287400</v>
      </c>
      <c r="H38" s="63">
        <v>28562007.529999997</v>
      </c>
      <c r="I38" s="63">
        <v>29014819.844499998</v>
      </c>
      <c r="J38" s="63">
        <v>31892594.999999996</v>
      </c>
      <c r="K38" s="63">
        <v>31087306.976249997</v>
      </c>
      <c r="L38" s="63">
        <v>36383630.183739997</v>
      </c>
      <c r="M38" s="63">
        <v>29014819.844499998</v>
      </c>
      <c r="N38" s="63">
        <v>12131693</v>
      </c>
      <c r="O38" s="63">
        <v>29955276.189999998</v>
      </c>
      <c r="P38" s="63">
        <v>31087306.976249997</v>
      </c>
      <c r="Q38" s="63">
        <v>41449742.634999998</v>
      </c>
      <c r="R38" s="63">
        <v>41429106.25</v>
      </c>
      <c r="S38" s="72"/>
      <c r="T38" s="33">
        <f t="shared" si="5"/>
        <v>12</v>
      </c>
      <c r="U38" s="34">
        <f t="shared" si="0"/>
        <v>30024642</v>
      </c>
      <c r="V38" s="36">
        <f t="shared" si="6"/>
        <v>8004599.1396984262</v>
      </c>
      <c r="W38" s="36">
        <f t="shared" si="7"/>
        <v>12131693</v>
      </c>
      <c r="X38" s="36">
        <f t="shared" si="8"/>
        <v>28664677.296515726</v>
      </c>
      <c r="Y38" s="36">
        <f t="shared" si="1"/>
        <v>30521291.583124995</v>
      </c>
      <c r="Z38" s="37">
        <f t="shared" si="2"/>
        <v>26.660098527397686</v>
      </c>
      <c r="AA38" s="38">
        <f t="shared" si="3"/>
        <v>73.339901472602321</v>
      </c>
      <c r="AB38" s="68" t="str">
        <f t="shared" si="4"/>
        <v>ALTO</v>
      </c>
      <c r="AC38" s="69" t="str">
        <f t="shared" si="9"/>
        <v>VALOR PROMEDIO UNITARIO</v>
      </c>
      <c r="AD38" s="70">
        <f t="shared" si="10"/>
        <v>30024642</v>
      </c>
      <c r="AE38" s="35">
        <f t="shared" si="11"/>
        <v>30024642</v>
      </c>
    </row>
    <row r="39" spans="1:31" ht="48" customHeight="1">
      <c r="A39" s="19"/>
      <c r="B39" s="61">
        <v>34</v>
      </c>
      <c r="C39" s="61" t="s">
        <v>73</v>
      </c>
      <c r="D39" s="61" t="s">
        <v>39</v>
      </c>
      <c r="E39" s="41" t="s">
        <v>40</v>
      </c>
      <c r="F39" s="71"/>
      <c r="G39" s="63">
        <v>1950655.9999999995</v>
      </c>
      <c r="H39" s="63">
        <v>1792694.9039999999</v>
      </c>
      <c r="I39" s="63">
        <v>1821115.9489086196</v>
      </c>
      <c r="J39" s="63">
        <v>2126173</v>
      </c>
      <c r="K39" s="63">
        <v>1951195.2155499996</v>
      </c>
      <c r="L39" s="63">
        <v>2283619.8627199996</v>
      </c>
      <c r="M39" s="63">
        <v>1821115.9514099997</v>
      </c>
      <c r="N39" s="63">
        <v>1375759</v>
      </c>
      <c r="O39" s="63">
        <v>1880143.3589999999</v>
      </c>
      <c r="P39" s="63">
        <v>1951188.9620999997</v>
      </c>
      <c r="Q39" s="63">
        <v>2601594.2127265995</v>
      </c>
      <c r="R39" s="63">
        <v>2601435.1999999997</v>
      </c>
      <c r="S39" s="63">
        <v>2462143.6055600001</v>
      </c>
      <c r="T39" s="33">
        <f t="shared" si="5"/>
        <v>13</v>
      </c>
      <c r="U39" s="34">
        <f t="shared" si="0"/>
        <v>2047603</v>
      </c>
      <c r="V39" s="36">
        <f t="shared" si="6"/>
        <v>342202.63144621562</v>
      </c>
      <c r="W39" s="36">
        <f t="shared" si="7"/>
        <v>1375759</v>
      </c>
      <c r="X39" s="36">
        <f t="shared" si="8"/>
        <v>2018610.9096876772</v>
      </c>
      <c r="Y39" s="36">
        <f t="shared" si="1"/>
        <v>1951188.9620999997</v>
      </c>
      <c r="Z39" s="37">
        <f t="shared" si="2"/>
        <v>16.712352513949998</v>
      </c>
      <c r="AA39" s="38">
        <f t="shared" si="3"/>
        <v>83.287647486050005</v>
      </c>
      <c r="AB39" s="68" t="str">
        <f t="shared" si="4"/>
        <v>ALTO</v>
      </c>
      <c r="AC39" s="69" t="str">
        <f t="shared" si="9"/>
        <v>VALOR PROMEDIO UNITARIO</v>
      </c>
      <c r="AD39" s="70">
        <f t="shared" si="10"/>
        <v>2047603</v>
      </c>
      <c r="AE39" s="35">
        <f t="shared" si="11"/>
        <v>2047603</v>
      </c>
    </row>
    <row r="40" spans="1:31" ht="48" customHeight="1">
      <c r="A40" s="19"/>
      <c r="B40" s="61">
        <v>35</v>
      </c>
      <c r="C40" s="61" t="s">
        <v>74</v>
      </c>
      <c r="D40" s="61" t="s">
        <v>39</v>
      </c>
      <c r="E40" s="41" t="s">
        <v>40</v>
      </c>
      <c r="F40" s="62">
        <v>4641000</v>
      </c>
      <c r="G40" s="63">
        <v>2316404</v>
      </c>
      <c r="H40" s="63">
        <v>2461357.92</v>
      </c>
      <c r="I40" s="63">
        <v>2500379.4479999999</v>
      </c>
      <c r="J40" s="63">
        <v>3126725</v>
      </c>
      <c r="K40" s="63">
        <v>2678977.98</v>
      </c>
      <c r="L40" s="63">
        <v>3135393.5323899994</v>
      </c>
      <c r="M40" s="63">
        <v>2500379.4479999999</v>
      </c>
      <c r="N40" s="63">
        <v>1500828</v>
      </c>
      <c r="O40" s="63">
        <v>2581424.1599999997</v>
      </c>
      <c r="P40" s="63">
        <v>2678977.98</v>
      </c>
      <c r="Q40" s="63">
        <v>3571970.6399999997</v>
      </c>
      <c r="R40" s="63">
        <v>3564466.5</v>
      </c>
      <c r="S40" s="63">
        <v>3380506.3545599994</v>
      </c>
      <c r="T40" s="33">
        <f t="shared" si="5"/>
        <v>14</v>
      </c>
      <c r="U40" s="34">
        <f t="shared" si="0"/>
        <v>2902771</v>
      </c>
      <c r="V40" s="36">
        <f t="shared" si="6"/>
        <v>720664.03612914367</v>
      </c>
      <c r="W40" s="36">
        <f t="shared" si="7"/>
        <v>1500828</v>
      </c>
      <c r="X40" s="36">
        <f t="shared" si="8"/>
        <v>2812829.1639657174</v>
      </c>
      <c r="Y40" s="36">
        <f t="shared" si="1"/>
        <v>2678977.98</v>
      </c>
      <c r="Z40" s="37">
        <f t="shared" si="2"/>
        <v>24.826761605691377</v>
      </c>
      <c r="AA40" s="38">
        <f t="shared" si="3"/>
        <v>75.173238394308626</v>
      </c>
      <c r="AB40" s="68" t="str">
        <f t="shared" si="4"/>
        <v>ALTO</v>
      </c>
      <c r="AC40" s="69" t="str">
        <f t="shared" si="9"/>
        <v>VALOR PROMEDIO UNITARIO</v>
      </c>
      <c r="AD40" s="70">
        <f t="shared" si="10"/>
        <v>2902771</v>
      </c>
      <c r="AE40" s="35">
        <f t="shared" si="11"/>
        <v>2902771</v>
      </c>
    </row>
    <row r="41" spans="1:31" ht="48" customHeight="1">
      <c r="A41" s="19"/>
      <c r="B41" s="61">
        <v>36</v>
      </c>
      <c r="C41" s="61" t="s">
        <v>75</v>
      </c>
      <c r="D41" s="61" t="s">
        <v>39</v>
      </c>
      <c r="E41" s="41" t="s">
        <v>40</v>
      </c>
      <c r="F41" s="62">
        <v>4879000</v>
      </c>
      <c r="G41" s="63">
        <v>2438320</v>
      </c>
      <c r="H41" s="63">
        <v>2461357.92</v>
      </c>
      <c r="I41" s="63">
        <v>2500379.4479999999</v>
      </c>
      <c r="J41" s="63">
        <v>3126725</v>
      </c>
      <c r="K41" s="63">
        <v>2678977.98</v>
      </c>
      <c r="L41" s="63">
        <v>3135393.5323899994</v>
      </c>
      <c r="M41" s="63">
        <v>2500379.4479999999</v>
      </c>
      <c r="N41" s="63">
        <v>1625897</v>
      </c>
      <c r="O41" s="63">
        <v>2581424.1599999997</v>
      </c>
      <c r="P41" s="63">
        <v>2678977.98</v>
      </c>
      <c r="Q41" s="63">
        <v>3571970.6399999997</v>
      </c>
      <c r="R41" s="63">
        <v>3564466.5</v>
      </c>
      <c r="S41" s="63">
        <v>3380506.3545599994</v>
      </c>
      <c r="T41" s="33">
        <f t="shared" si="5"/>
        <v>14</v>
      </c>
      <c r="U41" s="34">
        <f t="shared" si="0"/>
        <v>2937413</v>
      </c>
      <c r="V41" s="36">
        <f t="shared" si="6"/>
        <v>740419.04732056509</v>
      </c>
      <c r="W41" s="36">
        <f t="shared" si="7"/>
        <v>1625897</v>
      </c>
      <c r="X41" s="36">
        <f t="shared" si="8"/>
        <v>2849501.6309650405</v>
      </c>
      <c r="Y41" s="36">
        <f t="shared" si="1"/>
        <v>2678977.98</v>
      </c>
      <c r="Z41" s="37">
        <f t="shared" si="2"/>
        <v>25.206501343888828</v>
      </c>
      <c r="AA41" s="38">
        <f t="shared" si="3"/>
        <v>74.793498656111169</v>
      </c>
      <c r="AB41" s="68" t="str">
        <f t="shared" si="4"/>
        <v>ALTO</v>
      </c>
      <c r="AC41" s="69" t="str">
        <f t="shared" si="9"/>
        <v>VALOR PROMEDIO UNITARIO</v>
      </c>
      <c r="AD41" s="70">
        <f t="shared" si="10"/>
        <v>2937413</v>
      </c>
      <c r="AE41" s="35">
        <f t="shared" si="11"/>
        <v>2937413</v>
      </c>
    </row>
    <row r="42" spans="1:31" ht="48" customHeight="1">
      <c r="A42" s="19"/>
      <c r="B42" s="61">
        <v>37</v>
      </c>
      <c r="C42" s="61" t="s">
        <v>76</v>
      </c>
      <c r="D42" s="61" t="s">
        <v>39</v>
      </c>
      <c r="E42" s="41" t="s">
        <v>40</v>
      </c>
      <c r="F42" s="71"/>
      <c r="G42" s="63">
        <v>243831.99999999994</v>
      </c>
      <c r="H42" s="63">
        <v>461504.61</v>
      </c>
      <c r="I42" s="63">
        <v>468821.14649999997</v>
      </c>
      <c r="J42" s="63">
        <v>562810.5</v>
      </c>
      <c r="K42" s="63">
        <v>502308.37124999997</v>
      </c>
      <c r="L42" s="63">
        <v>587886.8345</v>
      </c>
      <c r="M42" s="63">
        <v>468821.14649999997</v>
      </c>
      <c r="N42" s="63">
        <v>300165.59999999998</v>
      </c>
      <c r="O42" s="63">
        <v>484017.02999999997</v>
      </c>
      <c r="P42" s="63">
        <v>502308.37124999997</v>
      </c>
      <c r="Q42" s="63">
        <v>669744.495</v>
      </c>
      <c r="R42" s="63">
        <v>662865.69999999995</v>
      </c>
      <c r="S42" s="63">
        <v>633844.94147999992</v>
      </c>
      <c r="T42" s="33">
        <f t="shared" si="5"/>
        <v>13</v>
      </c>
      <c r="U42" s="34">
        <f t="shared" si="0"/>
        <v>503764</v>
      </c>
      <c r="V42" s="36">
        <f t="shared" si="6"/>
        <v>122155.65831271802</v>
      </c>
      <c r="W42" s="36">
        <f t="shared" si="7"/>
        <v>243831.99999999994</v>
      </c>
      <c r="X42" s="36">
        <f t="shared" si="8"/>
        <v>486012.54020248289</v>
      </c>
      <c r="Y42" s="36">
        <f t="shared" si="1"/>
        <v>502308.37124999997</v>
      </c>
      <c r="Z42" s="37">
        <f t="shared" si="2"/>
        <v>24.248588289897256</v>
      </c>
      <c r="AA42" s="38">
        <f t="shared" si="3"/>
        <v>75.751411710102744</v>
      </c>
      <c r="AB42" s="68" t="str">
        <f t="shared" si="4"/>
        <v>ALTO</v>
      </c>
      <c r="AC42" s="69" t="str">
        <f t="shared" si="9"/>
        <v>VALOR PROMEDIO UNITARIO</v>
      </c>
      <c r="AD42" s="70">
        <f t="shared" si="10"/>
        <v>503764</v>
      </c>
      <c r="AE42" s="35">
        <f t="shared" si="11"/>
        <v>503764</v>
      </c>
    </row>
    <row r="43" spans="1:31" ht="48" customHeight="1">
      <c r="A43" s="19"/>
      <c r="B43" s="61">
        <v>38</v>
      </c>
      <c r="C43" s="61" t="s">
        <v>77</v>
      </c>
      <c r="D43" s="61" t="s">
        <v>39</v>
      </c>
      <c r="E43" s="41" t="s">
        <v>40</v>
      </c>
      <c r="F43" s="71"/>
      <c r="G43" s="63">
        <v>182874</v>
      </c>
      <c r="H43" s="63">
        <v>256391.44999999998</v>
      </c>
      <c r="I43" s="63">
        <v>260456.19249999998</v>
      </c>
      <c r="J43" s="63">
        <v>262644.89999999997</v>
      </c>
      <c r="K43" s="63">
        <v>279060.20624999999</v>
      </c>
      <c r="L43" s="63">
        <v>326603.93590999994</v>
      </c>
      <c r="M43" s="63">
        <v>260456.19249999998</v>
      </c>
      <c r="N43" s="63">
        <v>150082.79999999999</v>
      </c>
      <c r="O43" s="63">
        <v>268898.34999999998</v>
      </c>
      <c r="P43" s="63">
        <v>279060.20624999999</v>
      </c>
      <c r="Q43" s="63">
        <v>372080.27499999997</v>
      </c>
      <c r="R43" s="63">
        <v>368953.55</v>
      </c>
      <c r="S43" s="63">
        <v>352136.07859999995</v>
      </c>
      <c r="T43" s="33">
        <f t="shared" si="5"/>
        <v>13</v>
      </c>
      <c r="U43" s="34">
        <f t="shared" si="0"/>
        <v>278438</v>
      </c>
      <c r="V43" s="36">
        <f t="shared" si="6"/>
        <v>63120.630829403322</v>
      </c>
      <c r="W43" s="36">
        <f t="shared" si="7"/>
        <v>150082.79999999999</v>
      </c>
      <c r="X43" s="36">
        <f t="shared" si="8"/>
        <v>270470.03342841938</v>
      </c>
      <c r="Y43" s="36">
        <f t="shared" si="1"/>
        <v>268898.34999999998</v>
      </c>
      <c r="Z43" s="37">
        <f t="shared" si="2"/>
        <v>22.669546121363936</v>
      </c>
      <c r="AA43" s="38">
        <f t="shared" si="3"/>
        <v>77.330453878636064</v>
      </c>
      <c r="AB43" s="68" t="str">
        <f t="shared" si="4"/>
        <v>ALTO</v>
      </c>
      <c r="AC43" s="69" t="str">
        <f t="shared" si="9"/>
        <v>VALOR PROMEDIO UNITARIO</v>
      </c>
      <c r="AD43" s="70">
        <f t="shared" si="10"/>
        <v>278438</v>
      </c>
      <c r="AE43" s="35">
        <f t="shared" si="11"/>
        <v>278438</v>
      </c>
    </row>
    <row r="44" spans="1:31" ht="48" customHeight="1">
      <c r="A44" s="19"/>
      <c r="B44" s="61">
        <v>39</v>
      </c>
      <c r="C44" s="61" t="s">
        <v>78</v>
      </c>
      <c r="D44" s="61" t="s">
        <v>79</v>
      </c>
      <c r="E44" s="41" t="s">
        <v>40</v>
      </c>
      <c r="F44" s="71"/>
      <c r="G44" s="63">
        <v>121915.99999999997</v>
      </c>
      <c r="H44" s="63">
        <v>184601.84399999998</v>
      </c>
      <c r="I44" s="63">
        <v>187528.45859999998</v>
      </c>
      <c r="J44" s="63">
        <v>212617.3</v>
      </c>
      <c r="K44" s="63">
        <v>200923.34849999999</v>
      </c>
      <c r="L44" s="63">
        <v>235154.73379999999</v>
      </c>
      <c r="M44" s="63">
        <v>187528.45859999998</v>
      </c>
      <c r="N44" s="63">
        <v>225124.19999999998</v>
      </c>
      <c r="O44" s="63">
        <v>193606.81199999998</v>
      </c>
      <c r="P44" s="63">
        <v>200923.34849999999</v>
      </c>
      <c r="Q44" s="63">
        <v>267897.79800000001</v>
      </c>
      <c r="R44" s="63">
        <v>262644.89999999997</v>
      </c>
      <c r="S44" s="63">
        <v>253537.73275999996</v>
      </c>
      <c r="T44" s="33">
        <f t="shared" si="5"/>
        <v>13</v>
      </c>
      <c r="U44" s="34">
        <f t="shared" si="0"/>
        <v>210308</v>
      </c>
      <c r="V44" s="36">
        <f t="shared" si="6"/>
        <v>37961.112430437403</v>
      </c>
      <c r="W44" s="36">
        <f t="shared" si="7"/>
        <v>121915.99999999997</v>
      </c>
      <c r="X44" s="36">
        <f t="shared" si="8"/>
        <v>206507.57328078491</v>
      </c>
      <c r="Y44" s="36">
        <f t="shared" si="1"/>
        <v>200923.34849999999</v>
      </c>
      <c r="Z44" s="37">
        <f t="shared" si="2"/>
        <v>18.050246510088726</v>
      </c>
      <c r="AA44" s="38">
        <f t="shared" si="3"/>
        <v>81.949753489911274</v>
      </c>
      <c r="AB44" s="68" t="str">
        <f t="shared" si="4"/>
        <v>ALTO</v>
      </c>
      <c r="AC44" s="69" t="str">
        <f t="shared" si="9"/>
        <v>VALOR PROMEDIO UNITARIO</v>
      </c>
      <c r="AD44" s="70">
        <f t="shared" si="10"/>
        <v>210308</v>
      </c>
      <c r="AE44" s="35">
        <f t="shared" si="11"/>
        <v>210308</v>
      </c>
    </row>
    <row r="45" spans="1:31" ht="48" customHeight="1">
      <c r="A45" s="19"/>
      <c r="B45" s="61">
        <v>40</v>
      </c>
      <c r="C45" s="61" t="s">
        <v>80</v>
      </c>
      <c r="D45" s="61" t="s">
        <v>39</v>
      </c>
      <c r="E45" s="41" t="s">
        <v>40</v>
      </c>
      <c r="F45" s="71"/>
      <c r="G45" s="63">
        <v>268215.19999999995</v>
      </c>
      <c r="H45" s="63">
        <v>594828.16399999999</v>
      </c>
      <c r="I45" s="63">
        <v>604258.36659999995</v>
      </c>
      <c r="J45" s="63">
        <v>712893.29999999993</v>
      </c>
      <c r="K45" s="63">
        <v>647419.67849999992</v>
      </c>
      <c r="L45" s="63">
        <v>757720.53097999992</v>
      </c>
      <c r="M45" s="63">
        <v>604258.36659999995</v>
      </c>
      <c r="N45" s="63">
        <v>562810.5</v>
      </c>
      <c r="O45" s="63">
        <v>623844.1719999999</v>
      </c>
      <c r="P45" s="63">
        <v>647419.67849999992</v>
      </c>
      <c r="Q45" s="63">
        <v>863226.2379999999</v>
      </c>
      <c r="R45" s="63">
        <v>856722.64999999991</v>
      </c>
      <c r="S45" s="63">
        <v>816955.45851999987</v>
      </c>
      <c r="T45" s="33">
        <f t="shared" si="5"/>
        <v>13</v>
      </c>
      <c r="U45" s="34">
        <f t="shared" si="0"/>
        <v>658506</v>
      </c>
      <c r="V45" s="36">
        <f t="shared" si="6"/>
        <v>149866.66370125691</v>
      </c>
      <c r="W45" s="36">
        <f t="shared" si="7"/>
        <v>268215.19999999995</v>
      </c>
      <c r="X45" s="36">
        <f t="shared" si="8"/>
        <v>636212.34648748511</v>
      </c>
      <c r="Y45" s="36">
        <f t="shared" si="1"/>
        <v>647419.67849999992</v>
      </c>
      <c r="Z45" s="37">
        <f t="shared" si="2"/>
        <v>22.75858742384381</v>
      </c>
      <c r="AA45" s="38">
        <f t="shared" si="3"/>
        <v>77.241412576156193</v>
      </c>
      <c r="AB45" s="68" t="str">
        <f t="shared" si="4"/>
        <v>ALTO</v>
      </c>
      <c r="AC45" s="69" t="str">
        <f t="shared" si="9"/>
        <v>VALOR PROMEDIO UNITARIO</v>
      </c>
      <c r="AD45" s="70">
        <f t="shared" si="10"/>
        <v>658506</v>
      </c>
      <c r="AE45" s="35">
        <f t="shared" si="11"/>
        <v>658506</v>
      </c>
    </row>
    <row r="46" spans="1:31" ht="48" customHeight="1">
      <c r="A46" s="19"/>
      <c r="B46" s="61">
        <v>41</v>
      </c>
      <c r="C46" s="61" t="s">
        <v>81</v>
      </c>
      <c r="D46" s="61" t="s">
        <v>79</v>
      </c>
      <c r="E46" s="41" t="s">
        <v>40</v>
      </c>
      <c r="F46" s="71"/>
      <c r="G46" s="63">
        <v>207257.19999999998</v>
      </c>
      <c r="H46" s="63">
        <v>266647.10800000001</v>
      </c>
      <c r="I46" s="63">
        <v>270874.44019999995</v>
      </c>
      <c r="J46" s="63">
        <v>325179.39999999997</v>
      </c>
      <c r="K46" s="63">
        <v>290222.61449999997</v>
      </c>
      <c r="L46" s="63">
        <v>339667.39295999997</v>
      </c>
      <c r="M46" s="63">
        <v>270874.44019999995</v>
      </c>
      <c r="N46" s="63">
        <v>300165.59999999998</v>
      </c>
      <c r="O46" s="63">
        <v>279654.28399999999</v>
      </c>
      <c r="P46" s="63">
        <v>290222.61449999997</v>
      </c>
      <c r="Q46" s="63">
        <v>386963.48599999998</v>
      </c>
      <c r="R46" s="63">
        <v>385212.51999999996</v>
      </c>
      <c r="S46" s="63">
        <v>366221.03407999995</v>
      </c>
      <c r="T46" s="33">
        <f t="shared" si="5"/>
        <v>13</v>
      </c>
      <c r="U46" s="34">
        <f t="shared" si="0"/>
        <v>306089</v>
      </c>
      <c r="V46" s="36">
        <f t="shared" si="6"/>
        <v>50344.895474414254</v>
      </c>
      <c r="W46" s="36">
        <f t="shared" si="7"/>
        <v>207257.19999999998</v>
      </c>
      <c r="X46" s="36">
        <f t="shared" si="8"/>
        <v>301873.13274513342</v>
      </c>
      <c r="Y46" s="36">
        <f t="shared" si="1"/>
        <v>290222.61449999997</v>
      </c>
      <c r="Z46" s="37">
        <f t="shared" si="2"/>
        <v>16.44779638419357</v>
      </c>
      <c r="AA46" s="38">
        <f t="shared" si="3"/>
        <v>83.552203615806434</v>
      </c>
      <c r="AB46" s="68" t="str">
        <f t="shared" si="4"/>
        <v>ALTO</v>
      </c>
      <c r="AC46" s="69" t="str">
        <f t="shared" si="9"/>
        <v>VALOR PROMEDIO UNITARIO</v>
      </c>
      <c r="AD46" s="70">
        <f t="shared" si="10"/>
        <v>306089</v>
      </c>
      <c r="AE46" s="35">
        <f t="shared" si="11"/>
        <v>306089</v>
      </c>
    </row>
    <row r="47" spans="1:31" ht="48" customHeight="1">
      <c r="A47" s="19"/>
      <c r="B47" s="61">
        <v>42</v>
      </c>
      <c r="C47" s="61" t="s">
        <v>82</v>
      </c>
      <c r="D47" s="61" t="s">
        <v>39</v>
      </c>
      <c r="E47" s="41" t="s">
        <v>40</v>
      </c>
      <c r="F47" s="71"/>
      <c r="G47" s="63">
        <v>60957.999999999985</v>
      </c>
      <c r="H47" s="63">
        <v>82045.263999999996</v>
      </c>
      <c r="I47" s="63">
        <v>83345.981599999985</v>
      </c>
      <c r="J47" s="63">
        <v>100055.2</v>
      </c>
      <c r="K47" s="63">
        <v>89299.265999999989</v>
      </c>
      <c r="L47" s="63">
        <v>104512.65915999998</v>
      </c>
      <c r="M47" s="63">
        <v>83345.981599999985</v>
      </c>
      <c r="N47" s="63">
        <v>56281.049999999996</v>
      </c>
      <c r="O47" s="63">
        <v>86047.471999999994</v>
      </c>
      <c r="P47" s="63">
        <v>89299.265999999989</v>
      </c>
      <c r="Q47" s="63">
        <v>119065.68799999999</v>
      </c>
      <c r="R47" s="63">
        <v>117814.99799999999</v>
      </c>
      <c r="S47" s="63">
        <v>112683.30131999998</v>
      </c>
      <c r="T47" s="33">
        <f t="shared" si="5"/>
        <v>13</v>
      </c>
      <c r="U47" s="34">
        <f t="shared" si="0"/>
        <v>91135</v>
      </c>
      <c r="V47" s="36">
        <f t="shared" si="6"/>
        <v>18763.383947311671</v>
      </c>
      <c r="W47" s="36">
        <f t="shared" si="7"/>
        <v>56281.049999999996</v>
      </c>
      <c r="X47" s="36">
        <f t="shared" si="8"/>
        <v>89060.473130811588</v>
      </c>
      <c r="Y47" s="36">
        <f t="shared" si="1"/>
        <v>89299.265999999989</v>
      </c>
      <c r="Z47" s="37">
        <f t="shared" si="2"/>
        <v>20.588559771011873</v>
      </c>
      <c r="AA47" s="38">
        <f t="shared" si="3"/>
        <v>79.411440228988127</v>
      </c>
      <c r="AB47" s="68" t="str">
        <f t="shared" si="4"/>
        <v>ALTO</v>
      </c>
      <c r="AC47" s="69" t="str">
        <f t="shared" si="9"/>
        <v>VALOR PROMEDIO UNITARIO</v>
      </c>
      <c r="AD47" s="70">
        <f t="shared" si="10"/>
        <v>91135</v>
      </c>
      <c r="AE47" s="35">
        <f t="shared" si="11"/>
        <v>91135</v>
      </c>
    </row>
    <row r="48" spans="1:31" ht="48" customHeight="1">
      <c r="A48" s="19"/>
      <c r="B48" s="61">
        <v>43</v>
      </c>
      <c r="C48" s="61" t="s">
        <v>83</v>
      </c>
      <c r="D48" s="61" t="s">
        <v>39</v>
      </c>
      <c r="E48" s="41" t="s">
        <v>40</v>
      </c>
      <c r="F48" s="71"/>
      <c r="G48" s="63">
        <v>97532.799999999988</v>
      </c>
      <c r="H48" s="63">
        <v>164090.52799999999</v>
      </c>
      <c r="I48" s="63">
        <v>166691.96319999997</v>
      </c>
      <c r="J48" s="63">
        <v>187603.5</v>
      </c>
      <c r="K48" s="63">
        <v>178598.53199999998</v>
      </c>
      <c r="L48" s="63">
        <v>209026.56900999998</v>
      </c>
      <c r="M48" s="63">
        <v>166691.96319999997</v>
      </c>
      <c r="N48" s="63">
        <v>137575.9</v>
      </c>
      <c r="O48" s="63">
        <v>172094.94399999999</v>
      </c>
      <c r="P48" s="63">
        <v>178598.53199999998</v>
      </c>
      <c r="Q48" s="63">
        <v>238131.37599999999</v>
      </c>
      <c r="R48" s="63">
        <v>231377.65</v>
      </c>
      <c r="S48" s="63">
        <v>225366.60263999997</v>
      </c>
      <c r="T48" s="33">
        <f t="shared" si="5"/>
        <v>13</v>
      </c>
      <c r="U48" s="34">
        <f t="shared" si="0"/>
        <v>181029</v>
      </c>
      <c r="V48" s="36">
        <f t="shared" si="6"/>
        <v>37455.625983152029</v>
      </c>
      <c r="W48" s="36">
        <f t="shared" si="7"/>
        <v>97532.799999999988</v>
      </c>
      <c r="X48" s="36">
        <f t="shared" si="8"/>
        <v>176685.12311536469</v>
      </c>
      <c r="Y48" s="36">
        <f t="shared" si="1"/>
        <v>178598.53199999998</v>
      </c>
      <c r="Z48" s="37">
        <f t="shared" si="2"/>
        <v>20.690400976170682</v>
      </c>
      <c r="AA48" s="38">
        <f t="shared" si="3"/>
        <v>79.309599023829321</v>
      </c>
      <c r="AB48" s="68" t="str">
        <f t="shared" si="4"/>
        <v>ALTO</v>
      </c>
      <c r="AC48" s="69" t="str">
        <f t="shared" si="9"/>
        <v>VALOR PROMEDIO UNITARIO</v>
      </c>
      <c r="AD48" s="70">
        <f t="shared" si="10"/>
        <v>181029</v>
      </c>
      <c r="AE48" s="35">
        <f t="shared" si="11"/>
        <v>181029</v>
      </c>
    </row>
    <row r="49" spans="1:31" ht="48" customHeight="1">
      <c r="A49" s="19"/>
      <c r="B49" s="61">
        <v>44</v>
      </c>
      <c r="C49" s="61" t="s">
        <v>84</v>
      </c>
      <c r="D49" s="61" t="s">
        <v>39</v>
      </c>
      <c r="E49" s="41" t="s">
        <v>40</v>
      </c>
      <c r="F49" s="62">
        <v>2261000</v>
      </c>
      <c r="G49" s="63">
        <v>1036285.9999999998</v>
      </c>
      <c r="H49" s="63">
        <v>1128122.3799999999</v>
      </c>
      <c r="I49" s="63">
        <v>1146007.247</v>
      </c>
      <c r="J49" s="63">
        <v>1375759</v>
      </c>
      <c r="K49" s="63">
        <v>1227864.9075</v>
      </c>
      <c r="L49" s="63">
        <v>1437055.3168999997</v>
      </c>
      <c r="M49" s="63">
        <v>1146007.247</v>
      </c>
      <c r="N49" s="63">
        <v>1175648.5999999999</v>
      </c>
      <c r="O49" s="63">
        <v>1183152.74</v>
      </c>
      <c r="P49" s="63">
        <v>1227864.9075</v>
      </c>
      <c r="Q49" s="63">
        <v>1637153.21</v>
      </c>
      <c r="R49" s="63">
        <v>1632150.45</v>
      </c>
      <c r="S49" s="63">
        <v>1549398.7458399998</v>
      </c>
      <c r="T49" s="33">
        <f t="shared" si="5"/>
        <v>14</v>
      </c>
      <c r="U49" s="34">
        <f t="shared" si="0"/>
        <v>1368819</v>
      </c>
      <c r="V49" s="36">
        <f t="shared" si="6"/>
        <v>310986.11936965596</v>
      </c>
      <c r="W49" s="36">
        <f t="shared" si="7"/>
        <v>1036285.9999999998</v>
      </c>
      <c r="X49" s="36">
        <f t="shared" si="8"/>
        <v>1339050.9037956866</v>
      </c>
      <c r="Y49" s="36">
        <f t="shared" si="1"/>
        <v>1227864.9075</v>
      </c>
      <c r="Z49" s="37">
        <f t="shared" si="2"/>
        <v>22.719301775447008</v>
      </c>
      <c r="AA49" s="38">
        <f t="shared" si="3"/>
        <v>77.280698224552992</v>
      </c>
      <c r="AB49" s="68" t="str">
        <f t="shared" si="4"/>
        <v>ALTO</v>
      </c>
      <c r="AC49" s="69" t="str">
        <f t="shared" si="9"/>
        <v>VALOR PROMEDIO UNITARIO</v>
      </c>
      <c r="AD49" s="70">
        <f t="shared" si="10"/>
        <v>1368819</v>
      </c>
      <c r="AE49" s="35">
        <f t="shared" si="11"/>
        <v>1368819</v>
      </c>
    </row>
    <row r="50" spans="1:31" ht="48" customHeight="1">
      <c r="A50" s="19"/>
      <c r="B50" s="61">
        <v>45</v>
      </c>
      <c r="C50" s="61" t="s">
        <v>85</v>
      </c>
      <c r="D50" s="61" t="s">
        <v>39</v>
      </c>
      <c r="E50" s="41" t="s">
        <v>40</v>
      </c>
      <c r="F50" s="62">
        <v>833000</v>
      </c>
      <c r="G50" s="63">
        <v>487663.99999999988</v>
      </c>
      <c r="H50" s="63">
        <v>666617.7699999999</v>
      </c>
      <c r="I50" s="63">
        <v>677186.10049999994</v>
      </c>
      <c r="J50" s="63">
        <v>800441.6</v>
      </c>
      <c r="K50" s="63">
        <v>725556.53625</v>
      </c>
      <c r="L50" s="63">
        <v>849169.73308999988</v>
      </c>
      <c r="M50" s="63">
        <v>677186.10049999994</v>
      </c>
      <c r="N50" s="63">
        <v>425234.6</v>
      </c>
      <c r="O50" s="63">
        <v>699135.71</v>
      </c>
      <c r="P50" s="63">
        <v>725556.53625</v>
      </c>
      <c r="Q50" s="63">
        <v>967408.71499999997</v>
      </c>
      <c r="R50" s="63">
        <v>963031.29999999993</v>
      </c>
      <c r="S50" s="63">
        <v>915553.80435999995</v>
      </c>
      <c r="T50" s="33">
        <f t="shared" si="5"/>
        <v>14</v>
      </c>
      <c r="U50" s="34">
        <f t="shared" si="0"/>
        <v>743767</v>
      </c>
      <c r="V50" s="36">
        <f t="shared" si="6"/>
        <v>154552.87984150968</v>
      </c>
      <c r="W50" s="36">
        <f t="shared" si="7"/>
        <v>425234.6</v>
      </c>
      <c r="X50" s="36">
        <f t="shared" si="8"/>
        <v>725849.2053789869</v>
      </c>
      <c r="Y50" s="36">
        <f t="shared" si="1"/>
        <v>725556.53625</v>
      </c>
      <c r="Z50" s="37">
        <f t="shared" si="2"/>
        <v>20.77974417277315</v>
      </c>
      <c r="AA50" s="38">
        <f t="shared" si="3"/>
        <v>79.22025582722685</v>
      </c>
      <c r="AB50" s="68" t="str">
        <f t="shared" si="4"/>
        <v>ALTO</v>
      </c>
      <c r="AC50" s="69" t="str">
        <f t="shared" si="9"/>
        <v>VALOR PROMEDIO UNITARIO</v>
      </c>
      <c r="AD50" s="70">
        <f t="shared" si="10"/>
        <v>743767</v>
      </c>
      <c r="AE50" s="35">
        <f t="shared" si="11"/>
        <v>743767</v>
      </c>
    </row>
    <row r="51" spans="1:31" ht="48" customHeight="1">
      <c r="A51" s="19"/>
      <c r="B51" s="61">
        <v>46</v>
      </c>
      <c r="C51" s="61" t="s">
        <v>86</v>
      </c>
      <c r="D51" s="61" t="s">
        <v>39</v>
      </c>
      <c r="E51" s="41" t="s">
        <v>40</v>
      </c>
      <c r="F51" s="71"/>
      <c r="G51" s="63">
        <v>146299.19999999998</v>
      </c>
      <c r="H51" s="63">
        <v>246135.79199999999</v>
      </c>
      <c r="I51" s="63">
        <v>250037.94479999997</v>
      </c>
      <c r="J51" s="63">
        <v>262644.89999999997</v>
      </c>
      <c r="K51" s="63">
        <v>267897.79800000001</v>
      </c>
      <c r="L51" s="63">
        <v>313539.22816999996</v>
      </c>
      <c r="M51" s="63">
        <v>250037.94479999997</v>
      </c>
      <c r="N51" s="63">
        <v>175096.59999999998</v>
      </c>
      <c r="O51" s="63">
        <v>258142.416</v>
      </c>
      <c r="P51" s="63">
        <v>267897.79800000001</v>
      </c>
      <c r="Q51" s="63">
        <v>357197.06399999995</v>
      </c>
      <c r="R51" s="63">
        <v>350193.19999999995</v>
      </c>
      <c r="S51" s="63">
        <v>338051.12311999995</v>
      </c>
      <c r="T51" s="33">
        <f t="shared" si="5"/>
        <v>13</v>
      </c>
      <c r="U51" s="34">
        <f t="shared" si="0"/>
        <v>267936</v>
      </c>
      <c r="V51" s="36">
        <f t="shared" si="6"/>
        <v>59732.787986358213</v>
      </c>
      <c r="W51" s="36">
        <f t="shared" si="7"/>
        <v>146299.19999999998</v>
      </c>
      <c r="X51" s="36">
        <f t="shared" si="8"/>
        <v>260493.64681480284</v>
      </c>
      <c r="Y51" s="36">
        <f t="shared" si="1"/>
        <v>262644.89999999997</v>
      </c>
      <c r="Z51" s="37">
        <f t="shared" si="2"/>
        <v>22.293677589558033</v>
      </c>
      <c r="AA51" s="38">
        <f t="shared" si="3"/>
        <v>77.70632241044197</v>
      </c>
      <c r="AB51" s="68" t="str">
        <f t="shared" si="4"/>
        <v>ALTO</v>
      </c>
      <c r="AC51" s="69" t="str">
        <f t="shared" si="9"/>
        <v>VALOR PROMEDIO UNITARIO</v>
      </c>
      <c r="AD51" s="70">
        <f t="shared" si="10"/>
        <v>267936</v>
      </c>
      <c r="AE51" s="35">
        <f t="shared" si="11"/>
        <v>267936</v>
      </c>
    </row>
    <row r="52" spans="1:31" ht="48" customHeight="1">
      <c r="A52" s="19"/>
      <c r="B52" s="61">
        <v>47</v>
      </c>
      <c r="C52" s="61" t="s">
        <v>87</v>
      </c>
      <c r="D52" s="61" t="s">
        <v>39</v>
      </c>
      <c r="E52" s="41" t="s">
        <v>40</v>
      </c>
      <c r="F52" s="71"/>
      <c r="G52" s="63">
        <v>121915.99999999997</v>
      </c>
      <c r="H52" s="63">
        <v>164090.52799999999</v>
      </c>
      <c r="I52" s="63">
        <v>166691.96319999997</v>
      </c>
      <c r="J52" s="63">
        <v>187603.5</v>
      </c>
      <c r="K52" s="63">
        <v>178598.53199999998</v>
      </c>
      <c r="L52" s="63">
        <v>209026.56900999998</v>
      </c>
      <c r="M52" s="63">
        <v>166691.96319999997</v>
      </c>
      <c r="N52" s="63">
        <v>150082.79999999999</v>
      </c>
      <c r="O52" s="63">
        <v>172094.94399999999</v>
      </c>
      <c r="P52" s="63">
        <v>178598.53199999998</v>
      </c>
      <c r="Q52" s="63">
        <v>238131.37599999999</v>
      </c>
      <c r="R52" s="63">
        <v>237631.09999999998</v>
      </c>
      <c r="S52" s="63">
        <v>225366.60263999997</v>
      </c>
      <c r="T52" s="33">
        <f t="shared" si="5"/>
        <v>13</v>
      </c>
      <c r="U52" s="34">
        <f t="shared" si="0"/>
        <v>184348</v>
      </c>
      <c r="V52" s="36">
        <f t="shared" si="6"/>
        <v>33230.941599273101</v>
      </c>
      <c r="W52" s="36">
        <f t="shared" si="7"/>
        <v>121915.99999999997</v>
      </c>
      <c r="X52" s="36">
        <f t="shared" si="8"/>
        <v>181322.76185876533</v>
      </c>
      <c r="Y52" s="36">
        <f t="shared" si="1"/>
        <v>178598.53199999998</v>
      </c>
      <c r="Z52" s="37">
        <f t="shared" si="2"/>
        <v>18.026201314510111</v>
      </c>
      <c r="AA52" s="38">
        <f t="shared" si="3"/>
        <v>81.973798685489896</v>
      </c>
      <c r="AB52" s="68" t="str">
        <f t="shared" si="4"/>
        <v>ALTO</v>
      </c>
      <c r="AC52" s="69" t="str">
        <f t="shared" si="9"/>
        <v>VALOR PROMEDIO UNITARIO</v>
      </c>
      <c r="AD52" s="70">
        <f t="shared" si="10"/>
        <v>184348</v>
      </c>
      <c r="AE52" s="35">
        <f t="shared" si="11"/>
        <v>184348</v>
      </c>
    </row>
    <row r="53" spans="1:31" ht="48" customHeight="1">
      <c r="A53" s="19"/>
      <c r="B53" s="61">
        <v>48</v>
      </c>
      <c r="C53" s="61" t="s">
        <v>88</v>
      </c>
      <c r="D53" s="61" t="s">
        <v>39</v>
      </c>
      <c r="E53" s="41" t="s">
        <v>40</v>
      </c>
      <c r="F53" s="62">
        <v>1023400</v>
      </c>
      <c r="G53" s="72"/>
      <c r="H53" s="63">
        <v>492528.02799999999</v>
      </c>
      <c r="I53" s="63">
        <v>500336.34579249995</v>
      </c>
      <c r="J53" s="63">
        <v>600331.19999999995</v>
      </c>
      <c r="K53" s="63">
        <v>536074.49986999994</v>
      </c>
      <c r="L53" s="63">
        <v>627404.88642999984</v>
      </c>
      <c r="M53" s="63">
        <v>500336.03311999998</v>
      </c>
      <c r="N53" s="63">
        <v>375207</v>
      </c>
      <c r="O53" s="63">
        <v>516553.88799999998</v>
      </c>
      <c r="P53" s="63">
        <v>535944.42810999998</v>
      </c>
      <c r="Q53" s="63">
        <v>714766.20827499998</v>
      </c>
      <c r="R53" s="63">
        <v>712893.29999999993</v>
      </c>
      <c r="S53" s="63">
        <v>676453.36431999994</v>
      </c>
      <c r="T53" s="33">
        <f t="shared" si="5"/>
        <v>13</v>
      </c>
      <c r="U53" s="34">
        <f t="shared" si="0"/>
        <v>600941</v>
      </c>
      <c r="V53" s="36">
        <f t="shared" si="6"/>
        <v>154140.09547548974</v>
      </c>
      <c r="W53" s="36">
        <f t="shared" si="7"/>
        <v>375207</v>
      </c>
      <c r="X53" s="36">
        <f t="shared" si="8"/>
        <v>583661.83905650431</v>
      </c>
      <c r="Y53" s="36">
        <f t="shared" si="1"/>
        <v>536074.49986999994</v>
      </c>
      <c r="Z53" s="37">
        <f t="shared" si="2"/>
        <v>25.649788494293073</v>
      </c>
      <c r="AA53" s="38">
        <f t="shared" si="3"/>
        <v>74.350211505706923</v>
      </c>
      <c r="AB53" s="68" t="str">
        <f t="shared" si="4"/>
        <v>ALTO</v>
      </c>
      <c r="AC53" s="69" t="str">
        <f t="shared" si="9"/>
        <v>VALOR PROMEDIO UNITARIO</v>
      </c>
      <c r="AD53" s="70">
        <f t="shared" si="10"/>
        <v>600941</v>
      </c>
      <c r="AE53" s="35">
        <f t="shared" si="11"/>
        <v>600941</v>
      </c>
    </row>
    <row r="54" spans="1:31" ht="48" customHeight="1">
      <c r="A54" s="19"/>
      <c r="B54" s="61">
        <v>49</v>
      </c>
      <c r="C54" s="61" t="s">
        <v>89</v>
      </c>
      <c r="D54" s="61" t="s">
        <v>39</v>
      </c>
      <c r="E54" s="41" t="s">
        <v>40</v>
      </c>
      <c r="F54" s="71"/>
      <c r="G54" s="63">
        <v>365748</v>
      </c>
      <c r="H54" s="63">
        <v>702720.67099999997</v>
      </c>
      <c r="I54" s="63">
        <v>713861.45787830988</v>
      </c>
      <c r="J54" s="63">
        <v>812948.5</v>
      </c>
      <c r="K54" s="63">
        <v>764851.96535999991</v>
      </c>
      <c r="L54" s="63">
        <v>895158.85507999989</v>
      </c>
      <c r="M54" s="63">
        <v>713861.33405999991</v>
      </c>
      <c r="N54" s="63">
        <v>562810.5</v>
      </c>
      <c r="O54" s="63">
        <v>737000.08699999994</v>
      </c>
      <c r="P54" s="63">
        <v>764848.21328999987</v>
      </c>
      <c r="Q54" s="63">
        <v>1019802.0826832999</v>
      </c>
      <c r="R54" s="63">
        <v>1013058.8999999999</v>
      </c>
      <c r="S54" s="63">
        <v>965138.2607199999</v>
      </c>
      <c r="T54" s="33">
        <f t="shared" si="5"/>
        <v>13</v>
      </c>
      <c r="U54" s="34">
        <f t="shared" si="0"/>
        <v>771678</v>
      </c>
      <c r="V54" s="36">
        <f t="shared" si="6"/>
        <v>174388.86167179685</v>
      </c>
      <c r="W54" s="36">
        <f t="shared" si="7"/>
        <v>365748</v>
      </c>
      <c r="X54" s="36">
        <f t="shared" si="8"/>
        <v>748285.87639137614</v>
      </c>
      <c r="Y54" s="36">
        <f t="shared" si="1"/>
        <v>764848.21328999987</v>
      </c>
      <c r="Z54" s="37">
        <f t="shared" si="2"/>
        <v>22.598656651063898</v>
      </c>
      <c r="AA54" s="38">
        <f t="shared" si="3"/>
        <v>77.401343348936109</v>
      </c>
      <c r="AB54" s="68" t="str">
        <f t="shared" si="4"/>
        <v>ALTO</v>
      </c>
      <c r="AC54" s="69" t="str">
        <f t="shared" si="9"/>
        <v>VALOR PROMEDIO UNITARIO</v>
      </c>
      <c r="AD54" s="70">
        <f t="shared" si="10"/>
        <v>771678</v>
      </c>
      <c r="AE54" s="35">
        <f t="shared" si="11"/>
        <v>771678</v>
      </c>
    </row>
    <row r="55" spans="1:31" ht="48" customHeight="1">
      <c r="A55" s="19"/>
      <c r="B55" s="61">
        <v>50</v>
      </c>
      <c r="C55" s="61" t="s">
        <v>90</v>
      </c>
      <c r="D55" s="61" t="s">
        <v>39</v>
      </c>
      <c r="E55" s="41" t="s">
        <v>40</v>
      </c>
      <c r="F55" s="62"/>
      <c r="G55" s="63">
        <v>85341.2</v>
      </c>
      <c r="H55" s="63">
        <v>133323.554</v>
      </c>
      <c r="I55" s="63">
        <v>135437.22009999998</v>
      </c>
      <c r="J55" s="63">
        <v>137575.9</v>
      </c>
      <c r="K55" s="63">
        <v>145111.30724999998</v>
      </c>
      <c r="L55" s="63">
        <v>169833.69647999998</v>
      </c>
      <c r="M55" s="63">
        <v>135437.22009999998</v>
      </c>
      <c r="N55" s="63">
        <v>100055.2</v>
      </c>
      <c r="O55" s="63">
        <v>139827.14199999999</v>
      </c>
      <c r="P55" s="63">
        <v>145111.30724999998</v>
      </c>
      <c r="Q55" s="63">
        <v>193481.74299999999</v>
      </c>
      <c r="R55" s="63">
        <v>187603.5</v>
      </c>
      <c r="S55" s="63">
        <v>183110.51703999998</v>
      </c>
      <c r="T55" s="33">
        <f t="shared" si="5"/>
        <v>13</v>
      </c>
      <c r="U55" s="34">
        <f t="shared" si="0"/>
        <v>145481</v>
      </c>
      <c r="V55" s="36">
        <f t="shared" si="6"/>
        <v>30649.3796478937</v>
      </c>
      <c r="W55" s="36">
        <f t="shared" si="7"/>
        <v>85341.2</v>
      </c>
      <c r="X55" s="36">
        <f t="shared" si="8"/>
        <v>142004.71113143896</v>
      </c>
      <c r="Y55" s="36">
        <f t="shared" si="1"/>
        <v>139827.14199999999</v>
      </c>
      <c r="Z55" s="37">
        <f t="shared" si="2"/>
        <v>21.067616835115032</v>
      </c>
      <c r="AA55" s="38">
        <f t="shared" si="3"/>
        <v>78.932383164884968</v>
      </c>
      <c r="AB55" s="68" t="str">
        <f t="shared" si="4"/>
        <v>ALTO</v>
      </c>
      <c r="AC55" s="69" t="str">
        <f t="shared" si="9"/>
        <v>VALOR PROMEDIO UNITARIO</v>
      </c>
      <c r="AD55" s="70">
        <f t="shared" si="10"/>
        <v>145481</v>
      </c>
      <c r="AE55" s="35">
        <f t="shared" si="11"/>
        <v>145481</v>
      </c>
    </row>
    <row r="56" spans="1:31" ht="48" customHeight="1">
      <c r="A56" s="19"/>
      <c r="B56" s="61">
        <v>51</v>
      </c>
      <c r="C56" s="61" t="s">
        <v>91</v>
      </c>
      <c r="D56" s="61" t="s">
        <v>39</v>
      </c>
      <c r="E56" s="41" t="s">
        <v>40</v>
      </c>
      <c r="F56" s="71"/>
      <c r="G56" s="63">
        <v>158490.79999999999</v>
      </c>
      <c r="H56" s="63">
        <v>256391.44999999998</v>
      </c>
      <c r="I56" s="63">
        <v>260456.19249999998</v>
      </c>
      <c r="J56" s="63">
        <v>275151.8</v>
      </c>
      <c r="K56" s="63">
        <v>279060.20624999999</v>
      </c>
      <c r="L56" s="63">
        <v>326603.93590999994</v>
      </c>
      <c r="M56" s="63">
        <v>260456.19249999998</v>
      </c>
      <c r="N56" s="63">
        <v>187603.5</v>
      </c>
      <c r="O56" s="63">
        <v>268898.34999999998</v>
      </c>
      <c r="P56" s="63">
        <v>279060.20624999999</v>
      </c>
      <c r="Q56" s="63">
        <v>372080.27499999997</v>
      </c>
      <c r="R56" s="63">
        <v>368953.55</v>
      </c>
      <c r="S56" s="63">
        <v>352136.07859999995</v>
      </c>
      <c r="T56" s="33">
        <f t="shared" si="5"/>
        <v>13</v>
      </c>
      <c r="U56" s="34">
        <f t="shared" si="0"/>
        <v>280411</v>
      </c>
      <c r="V56" s="36">
        <f t="shared" si="6"/>
        <v>61102.850016032142</v>
      </c>
      <c r="W56" s="36">
        <f t="shared" si="7"/>
        <v>158490.79999999999</v>
      </c>
      <c r="X56" s="36">
        <f t="shared" si="8"/>
        <v>273116.0794053534</v>
      </c>
      <c r="Y56" s="36">
        <f t="shared" si="1"/>
        <v>275151.8</v>
      </c>
      <c r="Z56" s="37">
        <f t="shared" si="2"/>
        <v>21.790461150251645</v>
      </c>
      <c r="AA56" s="38">
        <f t="shared" si="3"/>
        <v>78.209538849748355</v>
      </c>
      <c r="AB56" s="68" t="str">
        <f t="shared" si="4"/>
        <v>ALTO</v>
      </c>
      <c r="AC56" s="69" t="str">
        <f t="shared" si="9"/>
        <v>VALOR PROMEDIO UNITARIO</v>
      </c>
      <c r="AD56" s="70">
        <f t="shared" si="10"/>
        <v>280411</v>
      </c>
      <c r="AE56" s="35">
        <f t="shared" si="11"/>
        <v>280411</v>
      </c>
    </row>
    <row r="57" spans="1:31" ht="48" customHeight="1">
      <c r="A57" s="19"/>
      <c r="B57" s="61">
        <v>52</v>
      </c>
      <c r="C57" s="61" t="s">
        <v>92</v>
      </c>
      <c r="D57" s="61" t="s">
        <v>39</v>
      </c>
      <c r="E57" s="41" t="s">
        <v>40</v>
      </c>
      <c r="F57" s="71"/>
      <c r="G57" s="63">
        <v>158490.79999999999</v>
      </c>
      <c r="H57" s="63">
        <v>256391.44999999998</v>
      </c>
      <c r="I57" s="63">
        <v>260456.19249999998</v>
      </c>
      <c r="J57" s="63">
        <v>275151.8</v>
      </c>
      <c r="K57" s="63">
        <v>279060.20624999999</v>
      </c>
      <c r="L57" s="63">
        <v>326603.93590999994</v>
      </c>
      <c r="M57" s="63">
        <v>260456.19249999998</v>
      </c>
      <c r="N57" s="63">
        <v>187603.5</v>
      </c>
      <c r="O57" s="63">
        <v>268898.34999999998</v>
      </c>
      <c r="P57" s="63">
        <v>279060.20624999999</v>
      </c>
      <c r="Q57" s="63">
        <v>372080.27499999997</v>
      </c>
      <c r="R57" s="63">
        <v>368953.55</v>
      </c>
      <c r="S57" s="63">
        <v>352136.07859999995</v>
      </c>
      <c r="T57" s="33">
        <f t="shared" si="5"/>
        <v>13</v>
      </c>
      <c r="U57" s="34">
        <f t="shared" si="0"/>
        <v>280411</v>
      </c>
      <c r="V57" s="36">
        <f t="shared" si="6"/>
        <v>61102.850016032142</v>
      </c>
      <c r="W57" s="36">
        <f t="shared" si="7"/>
        <v>158490.79999999999</v>
      </c>
      <c r="X57" s="36">
        <f t="shared" si="8"/>
        <v>273116.0794053534</v>
      </c>
      <c r="Y57" s="36">
        <f t="shared" si="1"/>
        <v>275151.8</v>
      </c>
      <c r="Z57" s="37">
        <f t="shared" si="2"/>
        <v>21.790461150251645</v>
      </c>
      <c r="AA57" s="38">
        <f t="shared" si="3"/>
        <v>78.209538849748355</v>
      </c>
      <c r="AB57" s="68" t="str">
        <f t="shared" si="4"/>
        <v>ALTO</v>
      </c>
      <c r="AC57" s="69" t="str">
        <f t="shared" si="9"/>
        <v>VALOR PROMEDIO UNITARIO</v>
      </c>
      <c r="AD57" s="70">
        <f t="shared" si="10"/>
        <v>280411</v>
      </c>
      <c r="AE57" s="35">
        <f t="shared" si="11"/>
        <v>280411</v>
      </c>
    </row>
    <row r="58" spans="1:31" ht="48" customHeight="1">
      <c r="A58" s="19"/>
      <c r="B58" s="61">
        <v>53</v>
      </c>
      <c r="C58" s="61" t="s">
        <v>93</v>
      </c>
      <c r="D58" s="61" t="s">
        <v>94</v>
      </c>
      <c r="E58" s="41" t="s">
        <v>40</v>
      </c>
      <c r="F58" s="62">
        <v>34510</v>
      </c>
      <c r="G58" s="63">
        <v>24383.199999999997</v>
      </c>
      <c r="H58" s="63">
        <v>46150.460999999996</v>
      </c>
      <c r="I58" s="63">
        <v>46882.114649999996</v>
      </c>
      <c r="J58" s="63">
        <v>50027.6</v>
      </c>
      <c r="K58" s="63">
        <v>50231.462469999999</v>
      </c>
      <c r="L58" s="63">
        <v>58788.683449999997</v>
      </c>
      <c r="M58" s="63">
        <v>46882.114649999996</v>
      </c>
      <c r="N58" s="63">
        <v>30016.559999999998</v>
      </c>
      <c r="O58" s="63">
        <v>48401.702999999994</v>
      </c>
      <c r="P58" s="63">
        <v>50156.421069999997</v>
      </c>
      <c r="Q58" s="63">
        <v>66974.449500000002</v>
      </c>
      <c r="R58" s="63">
        <v>65035.88</v>
      </c>
      <c r="S58" s="63">
        <v>63384.128399999987</v>
      </c>
      <c r="T58" s="33">
        <f t="shared" si="5"/>
        <v>14</v>
      </c>
      <c r="U58" s="34">
        <f t="shared" si="0"/>
        <v>48702</v>
      </c>
      <c r="V58" s="36">
        <f t="shared" si="6"/>
        <v>12187.18001788947</v>
      </c>
      <c r="W58" s="36">
        <f t="shared" si="7"/>
        <v>24383.199999999997</v>
      </c>
      <c r="X58" s="36">
        <f t="shared" si="8"/>
        <v>46960.794580786758</v>
      </c>
      <c r="Y58" s="36">
        <f t="shared" si="1"/>
        <v>49214.651499999993</v>
      </c>
      <c r="Z58" s="37">
        <f t="shared" si="2"/>
        <v>25.023982624716584</v>
      </c>
      <c r="AA58" s="38">
        <f t="shared" si="3"/>
        <v>74.976017375283419</v>
      </c>
      <c r="AB58" s="68" t="str">
        <f t="shared" si="4"/>
        <v>ALTO</v>
      </c>
      <c r="AC58" s="69" t="str">
        <f t="shared" si="9"/>
        <v>VALOR PROMEDIO UNITARIO</v>
      </c>
      <c r="AD58" s="70">
        <f t="shared" si="10"/>
        <v>48702</v>
      </c>
      <c r="AE58" s="35">
        <f t="shared" si="11"/>
        <v>48702</v>
      </c>
    </row>
    <row r="59" spans="1:31" ht="48" customHeight="1">
      <c r="A59" s="19"/>
      <c r="B59" s="61">
        <v>54</v>
      </c>
      <c r="C59" s="61" t="s">
        <v>95</v>
      </c>
      <c r="D59" s="61" t="s">
        <v>39</v>
      </c>
      <c r="E59" s="41" t="s">
        <v>40</v>
      </c>
      <c r="F59" s="71"/>
      <c r="G59" s="63">
        <v>48766.399999999994</v>
      </c>
      <c r="H59" s="63">
        <v>82045.263999999996</v>
      </c>
      <c r="I59" s="63">
        <v>83345.981599999985</v>
      </c>
      <c r="J59" s="63">
        <v>100055.2</v>
      </c>
      <c r="K59" s="63">
        <v>89299.265999999989</v>
      </c>
      <c r="L59" s="63">
        <v>104512.65915999998</v>
      </c>
      <c r="M59" s="63">
        <v>83345.981599999985</v>
      </c>
      <c r="N59" s="63">
        <v>87548.299999999988</v>
      </c>
      <c r="O59" s="63">
        <v>86047.471999999994</v>
      </c>
      <c r="P59" s="63">
        <v>89299.265999999989</v>
      </c>
      <c r="Q59" s="63">
        <v>119065.68799999999</v>
      </c>
      <c r="R59" s="63">
        <v>118815.54999999999</v>
      </c>
      <c r="S59" s="63">
        <v>112683.30131999998</v>
      </c>
      <c r="T59" s="33">
        <f t="shared" si="5"/>
        <v>13</v>
      </c>
      <c r="U59" s="34">
        <f t="shared" si="0"/>
        <v>92679</v>
      </c>
      <c r="V59" s="36">
        <f t="shared" si="6"/>
        <v>18150.528982392938</v>
      </c>
      <c r="W59" s="36">
        <f t="shared" si="7"/>
        <v>48766.399999999994</v>
      </c>
      <c r="X59" s="36">
        <f t="shared" si="8"/>
        <v>90630.280109771236</v>
      </c>
      <c r="Y59" s="36">
        <f t="shared" si="1"/>
        <v>89299.265999999989</v>
      </c>
      <c r="Z59" s="37">
        <f t="shared" si="2"/>
        <v>19.584295236669512</v>
      </c>
      <c r="AA59" s="38">
        <f t="shared" si="3"/>
        <v>80.415704763330496</v>
      </c>
      <c r="AB59" s="68" t="str">
        <f t="shared" si="4"/>
        <v>ALTO</v>
      </c>
      <c r="AC59" s="69" t="str">
        <f t="shared" si="9"/>
        <v>VALOR PROMEDIO UNITARIO</v>
      </c>
      <c r="AD59" s="70">
        <f t="shared" si="10"/>
        <v>92679</v>
      </c>
      <c r="AE59" s="35">
        <f t="shared" si="11"/>
        <v>92679</v>
      </c>
    </row>
    <row r="60" spans="1:31" ht="48" customHeight="1">
      <c r="A60" s="19"/>
      <c r="B60" s="61">
        <v>55</v>
      </c>
      <c r="C60" s="61" t="s">
        <v>96</v>
      </c>
      <c r="D60" s="61" t="s">
        <v>39</v>
      </c>
      <c r="E60" s="41" t="s">
        <v>40</v>
      </c>
      <c r="F60" s="62">
        <v>1547000</v>
      </c>
      <c r="G60" s="63">
        <v>609580</v>
      </c>
      <c r="H60" s="63">
        <v>804752.80199999991</v>
      </c>
      <c r="I60" s="63">
        <v>817511.56242083991</v>
      </c>
      <c r="J60" s="63">
        <v>1000551.9999999999</v>
      </c>
      <c r="K60" s="63">
        <v>875905.73321999994</v>
      </c>
      <c r="L60" s="63">
        <v>1025133.06126</v>
      </c>
      <c r="M60" s="63">
        <v>817511.01711999997</v>
      </c>
      <c r="N60" s="63">
        <v>750414</v>
      </c>
      <c r="O60" s="63">
        <v>844009.75399999996</v>
      </c>
      <c r="P60" s="63">
        <v>875876.96734999993</v>
      </c>
      <c r="Q60" s="63">
        <v>1167873.6606011998</v>
      </c>
      <c r="R60" s="63">
        <v>1163141.7</v>
      </c>
      <c r="S60" s="63">
        <v>1105273.3877599998</v>
      </c>
      <c r="T60" s="33">
        <f t="shared" si="5"/>
        <v>14</v>
      </c>
      <c r="U60" s="34">
        <f t="shared" si="0"/>
        <v>957467</v>
      </c>
      <c r="V60" s="36">
        <f t="shared" si="6"/>
        <v>225986.53599358158</v>
      </c>
      <c r="W60" s="36">
        <f t="shared" si="7"/>
        <v>609580</v>
      </c>
      <c r="X60" s="36">
        <f t="shared" si="8"/>
        <v>933137.34897959454</v>
      </c>
      <c r="Y60" s="36">
        <f t="shared" si="1"/>
        <v>875891.35028499993</v>
      </c>
      <c r="Z60" s="37">
        <f t="shared" si="2"/>
        <v>23.602540452420978</v>
      </c>
      <c r="AA60" s="38">
        <f t="shared" si="3"/>
        <v>76.397459547579018</v>
      </c>
      <c r="AB60" s="68" t="str">
        <f t="shared" si="4"/>
        <v>ALTO</v>
      </c>
      <c r="AC60" s="69" t="str">
        <f t="shared" si="9"/>
        <v>VALOR PROMEDIO UNITARIO</v>
      </c>
      <c r="AD60" s="70">
        <f t="shared" si="10"/>
        <v>957467</v>
      </c>
      <c r="AE60" s="35">
        <f t="shared" si="11"/>
        <v>957467</v>
      </c>
    </row>
    <row r="61" spans="1:31" ht="48" customHeight="1">
      <c r="A61" s="19"/>
      <c r="B61" s="61">
        <v>56</v>
      </c>
      <c r="C61" s="61" t="s">
        <v>97</v>
      </c>
      <c r="D61" s="61" t="s">
        <v>39</v>
      </c>
      <c r="E61" s="41" t="s">
        <v>40</v>
      </c>
      <c r="F61" s="71"/>
      <c r="G61" s="63">
        <v>121915.99999999997</v>
      </c>
      <c r="H61" s="63">
        <v>225624.476</v>
      </c>
      <c r="I61" s="63">
        <v>229201.44939999998</v>
      </c>
      <c r="J61" s="63">
        <v>262644.89999999997</v>
      </c>
      <c r="K61" s="63">
        <v>245572.98149999999</v>
      </c>
      <c r="L61" s="63">
        <v>287411.06338000001</v>
      </c>
      <c r="M61" s="63">
        <v>229201.44939999998</v>
      </c>
      <c r="N61" s="63">
        <v>162589.69999999998</v>
      </c>
      <c r="O61" s="63">
        <v>236630.54799999998</v>
      </c>
      <c r="P61" s="63">
        <v>245572.98149999999</v>
      </c>
      <c r="Q61" s="63">
        <v>327430.64199999999</v>
      </c>
      <c r="R61" s="63">
        <v>325179.39999999997</v>
      </c>
      <c r="S61" s="63">
        <v>309879.99299999996</v>
      </c>
      <c r="T61" s="33">
        <f t="shared" si="5"/>
        <v>13</v>
      </c>
      <c r="U61" s="34">
        <f t="shared" si="0"/>
        <v>246835</v>
      </c>
      <c r="V61" s="36">
        <f t="shared" si="6"/>
        <v>57100.220542146402</v>
      </c>
      <c r="W61" s="36">
        <f t="shared" si="7"/>
        <v>121915.99999999997</v>
      </c>
      <c r="X61" s="36">
        <f t="shared" si="8"/>
        <v>239107.64372561115</v>
      </c>
      <c r="Y61" s="36">
        <f t="shared" si="1"/>
        <v>245572.98149999999</v>
      </c>
      <c r="Z61" s="37">
        <f t="shared" si="2"/>
        <v>23.132951381346405</v>
      </c>
      <c r="AA61" s="38">
        <f t="shared" si="3"/>
        <v>76.867048618653598</v>
      </c>
      <c r="AB61" s="68" t="str">
        <f t="shared" si="4"/>
        <v>ALTO</v>
      </c>
      <c r="AC61" s="69" t="str">
        <f t="shared" si="9"/>
        <v>VALOR PROMEDIO UNITARIO</v>
      </c>
      <c r="AD61" s="70">
        <f t="shared" si="10"/>
        <v>246835</v>
      </c>
      <c r="AE61" s="35">
        <f t="shared" si="11"/>
        <v>246835</v>
      </c>
    </row>
    <row r="62" spans="1:31" ht="48" customHeight="1">
      <c r="A62" s="19"/>
      <c r="B62" s="61">
        <v>57</v>
      </c>
      <c r="C62" s="61" t="s">
        <v>98</v>
      </c>
      <c r="D62" s="61" t="s">
        <v>39</v>
      </c>
      <c r="E62" s="41" t="s">
        <v>40</v>
      </c>
      <c r="F62" s="62">
        <v>2165800</v>
      </c>
      <c r="G62" s="63">
        <v>999711.19999999984</v>
      </c>
      <c r="H62" s="63">
        <v>952311.1</v>
      </c>
      <c r="I62" s="63">
        <v>967408.26850366977</v>
      </c>
      <c r="J62" s="63">
        <v>1213169.2999999998</v>
      </c>
      <c r="K62" s="63">
        <v>1036509.3374999999</v>
      </c>
      <c r="L62" s="63">
        <v>1213098.0106699998</v>
      </c>
      <c r="M62" s="63">
        <v>967408.71499999997</v>
      </c>
      <c r="N62" s="63">
        <v>850469.2</v>
      </c>
      <c r="O62" s="63">
        <v>998765.29999999993</v>
      </c>
      <c r="P62" s="63">
        <v>1036466.8140399999</v>
      </c>
      <c r="Q62" s="63">
        <v>1382011.8121481</v>
      </c>
      <c r="R62" s="63">
        <v>1375759</v>
      </c>
      <c r="S62" s="63">
        <v>1307933.1353999998</v>
      </c>
      <c r="T62" s="33">
        <f t="shared" si="5"/>
        <v>14</v>
      </c>
      <c r="U62" s="34">
        <f t="shared" si="0"/>
        <v>1176202</v>
      </c>
      <c r="V62" s="36">
        <f t="shared" si="6"/>
        <v>319224.17816454486</v>
      </c>
      <c r="W62" s="36">
        <f t="shared" si="7"/>
        <v>850469.2</v>
      </c>
      <c r="X62" s="36">
        <f t="shared" si="8"/>
        <v>1142351.9835228128</v>
      </c>
      <c r="Y62" s="36">
        <f t="shared" si="1"/>
        <v>1036488.0757699999</v>
      </c>
      <c r="Z62" s="37">
        <f t="shared" si="2"/>
        <v>27.140251263349736</v>
      </c>
      <c r="AA62" s="38">
        <f t="shared" si="3"/>
        <v>72.859748736650261</v>
      </c>
      <c r="AB62" s="68" t="str">
        <f t="shared" si="4"/>
        <v>ALTO</v>
      </c>
      <c r="AC62" s="69" t="str">
        <f t="shared" si="9"/>
        <v>VALOR PROMEDIO UNITARIO</v>
      </c>
      <c r="AD62" s="70">
        <f t="shared" si="10"/>
        <v>1176202</v>
      </c>
      <c r="AE62" s="35">
        <f t="shared" si="11"/>
        <v>1176202</v>
      </c>
    </row>
    <row r="63" spans="1:31" ht="48" customHeight="1">
      <c r="A63" s="19"/>
      <c r="B63" s="61">
        <v>58</v>
      </c>
      <c r="C63" s="61" t="s">
        <v>99</v>
      </c>
      <c r="D63" s="61" t="s">
        <v>39</v>
      </c>
      <c r="E63" s="41" t="s">
        <v>40</v>
      </c>
      <c r="F63" s="62"/>
      <c r="G63" s="63">
        <v>463280.79999999993</v>
      </c>
      <c r="H63" s="63">
        <v>472293.12499999994</v>
      </c>
      <c r="I63" s="63">
        <v>479781.14308039995</v>
      </c>
      <c r="J63" s="63">
        <v>562810.5</v>
      </c>
      <c r="K63" s="63">
        <v>514051.09965999995</v>
      </c>
      <c r="L63" s="63">
        <v>601629.4162199999</v>
      </c>
      <c r="M63" s="63">
        <v>479780.94296999992</v>
      </c>
      <c r="N63" s="63">
        <v>350193.19999999995</v>
      </c>
      <c r="O63" s="63">
        <v>495332.09599999996</v>
      </c>
      <c r="P63" s="63">
        <v>513917.27582999994</v>
      </c>
      <c r="Q63" s="63">
        <v>685401.63297199993</v>
      </c>
      <c r="R63" s="63">
        <v>681626.04999999993</v>
      </c>
      <c r="S63" s="63">
        <v>648662.61211999995</v>
      </c>
      <c r="T63" s="33">
        <f t="shared" si="5"/>
        <v>13</v>
      </c>
      <c r="U63" s="34">
        <f t="shared" si="0"/>
        <v>534520</v>
      </c>
      <c r="V63" s="36">
        <f t="shared" si="6"/>
        <v>93657.905619303245</v>
      </c>
      <c r="W63" s="36">
        <f t="shared" si="7"/>
        <v>350193.19999999995</v>
      </c>
      <c r="X63" s="36">
        <f t="shared" si="8"/>
        <v>526152.11974590772</v>
      </c>
      <c r="Y63" s="36">
        <f t="shared" si="1"/>
        <v>513917.27582999994</v>
      </c>
      <c r="Z63" s="37">
        <f t="shared" si="2"/>
        <v>17.521871140332117</v>
      </c>
      <c r="AA63" s="38">
        <f t="shared" si="3"/>
        <v>82.478128859667891</v>
      </c>
      <c r="AB63" s="68" t="str">
        <f t="shared" si="4"/>
        <v>ALTO</v>
      </c>
      <c r="AC63" s="69" t="str">
        <f t="shared" si="9"/>
        <v>VALOR PROMEDIO UNITARIO</v>
      </c>
      <c r="AD63" s="70">
        <f t="shared" si="10"/>
        <v>534520</v>
      </c>
      <c r="AE63" s="35">
        <f t="shared" si="11"/>
        <v>534520</v>
      </c>
    </row>
    <row r="64" spans="1:31" ht="48" customHeight="1">
      <c r="A64" s="19"/>
      <c r="B64" s="61">
        <v>59</v>
      </c>
      <c r="C64" s="61" t="s">
        <v>100</v>
      </c>
      <c r="D64" s="61" t="s">
        <v>39</v>
      </c>
      <c r="E64" s="41" t="s">
        <v>40</v>
      </c>
      <c r="F64" s="62"/>
      <c r="G64" s="63">
        <v>85341.2</v>
      </c>
      <c r="H64" s="63">
        <v>133323.554</v>
      </c>
      <c r="I64" s="63">
        <v>135437.22009999998</v>
      </c>
      <c r="J64" s="63">
        <v>137575.9</v>
      </c>
      <c r="K64" s="63">
        <v>145111.30724999998</v>
      </c>
      <c r="L64" s="63">
        <v>169833.69647999998</v>
      </c>
      <c r="M64" s="63">
        <v>135437.22009999998</v>
      </c>
      <c r="N64" s="63">
        <v>85046.92</v>
      </c>
      <c r="O64" s="63">
        <v>139827.14199999999</v>
      </c>
      <c r="P64" s="63">
        <v>145111.30724999998</v>
      </c>
      <c r="Q64" s="63">
        <v>193481.74299999999</v>
      </c>
      <c r="R64" s="63">
        <v>192606.25999999998</v>
      </c>
      <c r="S64" s="63">
        <v>183110.51703999998</v>
      </c>
      <c r="T64" s="33">
        <f t="shared" si="5"/>
        <v>13</v>
      </c>
      <c r="U64" s="34">
        <f t="shared" si="0"/>
        <v>144711</v>
      </c>
      <c r="V64" s="36">
        <f t="shared" si="6"/>
        <v>33096.07437936218</v>
      </c>
      <c r="W64" s="36">
        <f t="shared" si="7"/>
        <v>85046.92</v>
      </c>
      <c r="X64" s="36">
        <f t="shared" si="8"/>
        <v>140524.68766409086</v>
      </c>
      <c r="Y64" s="36">
        <f t="shared" si="1"/>
        <v>139827.14199999999</v>
      </c>
      <c r="Z64" s="37">
        <f t="shared" si="2"/>
        <v>22.870462079152365</v>
      </c>
      <c r="AA64" s="38">
        <f t="shared" si="3"/>
        <v>77.129537920847639</v>
      </c>
      <c r="AB64" s="68" t="str">
        <f t="shared" si="4"/>
        <v>ALTO</v>
      </c>
      <c r="AC64" s="69" t="str">
        <f t="shared" si="9"/>
        <v>VALOR PROMEDIO UNITARIO</v>
      </c>
      <c r="AD64" s="70">
        <f t="shared" si="10"/>
        <v>144711</v>
      </c>
      <c r="AE64" s="35">
        <f t="shared" si="11"/>
        <v>144711</v>
      </c>
    </row>
    <row r="65" spans="1:31" ht="48" customHeight="1">
      <c r="A65" s="19"/>
      <c r="B65" s="61">
        <v>60</v>
      </c>
      <c r="C65" s="61" t="s">
        <v>101</v>
      </c>
      <c r="D65" s="61" t="s">
        <v>39</v>
      </c>
      <c r="E65" s="41" t="s">
        <v>40</v>
      </c>
      <c r="F65" s="62"/>
      <c r="G65" s="63">
        <v>85341.2</v>
      </c>
      <c r="H65" s="63">
        <v>112812.238</v>
      </c>
      <c r="I65" s="63">
        <v>114600.72469999999</v>
      </c>
      <c r="J65" s="63">
        <v>118815.54999999999</v>
      </c>
      <c r="K65" s="63">
        <v>122786.49075</v>
      </c>
      <c r="L65" s="63">
        <v>143705.53169</v>
      </c>
      <c r="M65" s="63">
        <v>114600.72469999999</v>
      </c>
      <c r="N65" s="63">
        <v>112562.09999999999</v>
      </c>
      <c r="O65" s="63">
        <v>118315.27399999999</v>
      </c>
      <c r="P65" s="63">
        <v>122786.49075</v>
      </c>
      <c r="Q65" s="63">
        <v>163715.321</v>
      </c>
      <c r="R65" s="63">
        <v>162589.69999999998</v>
      </c>
      <c r="S65" s="63">
        <v>154939.38691999996</v>
      </c>
      <c r="T65" s="33">
        <f t="shared" si="5"/>
        <v>13</v>
      </c>
      <c r="U65" s="34">
        <f t="shared" si="0"/>
        <v>126736</v>
      </c>
      <c r="V65" s="36">
        <f t="shared" si="6"/>
        <v>22021.009714800421</v>
      </c>
      <c r="W65" s="36">
        <f t="shared" si="7"/>
        <v>85341.2</v>
      </c>
      <c r="X65" s="36">
        <f t="shared" si="8"/>
        <v>124833.71903207016</v>
      </c>
      <c r="Y65" s="36">
        <f t="shared" si="1"/>
        <v>118815.54999999999</v>
      </c>
      <c r="Z65" s="37">
        <f t="shared" si="2"/>
        <v>17.375496871291833</v>
      </c>
      <c r="AA65" s="38">
        <f t="shared" si="3"/>
        <v>82.62450312870817</v>
      </c>
      <c r="AB65" s="68" t="str">
        <f t="shared" si="4"/>
        <v>ALTO</v>
      </c>
      <c r="AC65" s="69" t="str">
        <f t="shared" si="9"/>
        <v>VALOR PROMEDIO UNITARIO</v>
      </c>
      <c r="AD65" s="70">
        <f t="shared" si="10"/>
        <v>126736</v>
      </c>
      <c r="AE65" s="35">
        <f t="shared" si="11"/>
        <v>126736</v>
      </c>
    </row>
    <row r="66" spans="1:31" ht="48" customHeight="1">
      <c r="A66" s="19"/>
      <c r="B66" s="61">
        <v>61</v>
      </c>
      <c r="C66" s="61" t="s">
        <v>102</v>
      </c>
      <c r="D66" s="61" t="s">
        <v>39</v>
      </c>
      <c r="E66" s="41" t="s">
        <v>40</v>
      </c>
      <c r="F66" s="62"/>
      <c r="G66" s="63">
        <v>243831.99999999994</v>
      </c>
      <c r="H66" s="63">
        <v>266647.10800000001</v>
      </c>
      <c r="I66" s="63">
        <v>270874.44019999995</v>
      </c>
      <c r="J66" s="63">
        <v>312672.5</v>
      </c>
      <c r="K66" s="63">
        <v>290222.61449999997</v>
      </c>
      <c r="L66" s="63">
        <v>339667.39295999997</v>
      </c>
      <c r="M66" s="63">
        <v>270874.44019999995</v>
      </c>
      <c r="N66" s="63">
        <v>250137.99999999997</v>
      </c>
      <c r="O66" s="63">
        <v>279654.28399999999</v>
      </c>
      <c r="P66" s="63">
        <v>290222.61449999997</v>
      </c>
      <c r="Q66" s="63">
        <v>386963.48599999998</v>
      </c>
      <c r="R66" s="63">
        <v>381460.44999999995</v>
      </c>
      <c r="S66" s="63">
        <v>366221.03407999995</v>
      </c>
      <c r="T66" s="33">
        <f t="shared" si="5"/>
        <v>13</v>
      </c>
      <c r="U66" s="34">
        <f t="shared" si="0"/>
        <v>303804</v>
      </c>
      <c r="V66" s="36">
        <f t="shared" si="6"/>
        <v>47381.339523715556</v>
      </c>
      <c r="W66" s="36">
        <f t="shared" si="7"/>
        <v>243831.99999999994</v>
      </c>
      <c r="X66" s="36">
        <f t="shared" si="8"/>
        <v>300279.48521099676</v>
      </c>
      <c r="Y66" s="36">
        <f t="shared" si="1"/>
        <v>290222.61449999997</v>
      </c>
      <c r="Z66" s="37">
        <f t="shared" si="2"/>
        <v>15.596022278744046</v>
      </c>
      <c r="AA66" s="38">
        <f t="shared" si="3"/>
        <v>84.403977721255956</v>
      </c>
      <c r="AB66" s="68" t="str">
        <f t="shared" si="4"/>
        <v>ALTO</v>
      </c>
      <c r="AC66" s="69" t="str">
        <f t="shared" si="9"/>
        <v>VALOR PROMEDIO UNITARIO</v>
      </c>
      <c r="AD66" s="70">
        <f t="shared" si="10"/>
        <v>303804</v>
      </c>
      <c r="AE66" s="35">
        <f t="shared" si="11"/>
        <v>303804</v>
      </c>
    </row>
    <row r="67" spans="1:31" ht="48" customHeight="1">
      <c r="A67" s="19"/>
      <c r="B67" s="61">
        <v>62</v>
      </c>
      <c r="C67" s="61" t="s">
        <v>103</v>
      </c>
      <c r="D67" s="61" t="s">
        <v>39</v>
      </c>
      <c r="E67" s="41" t="s">
        <v>40</v>
      </c>
      <c r="F67" s="62"/>
      <c r="G67" s="63">
        <v>243831.99999999994</v>
      </c>
      <c r="H67" s="63">
        <v>292286.25299999997</v>
      </c>
      <c r="I67" s="63">
        <v>296920.05945</v>
      </c>
      <c r="J67" s="63">
        <v>287658.69999999995</v>
      </c>
      <c r="K67" s="63">
        <v>318129.26046999998</v>
      </c>
      <c r="L67" s="63">
        <v>372327.91161999997</v>
      </c>
      <c r="M67" s="63">
        <v>296920.05945</v>
      </c>
      <c r="N67" s="63">
        <v>225124.19999999998</v>
      </c>
      <c r="O67" s="63">
        <v>306544.11900000001</v>
      </c>
      <c r="P67" s="63">
        <v>318054.21906999999</v>
      </c>
      <c r="Q67" s="63">
        <v>424171.5135</v>
      </c>
      <c r="R67" s="63">
        <v>418981.14999999997</v>
      </c>
      <c r="S67" s="63">
        <v>401435.25151999993</v>
      </c>
      <c r="T67" s="33">
        <f t="shared" si="5"/>
        <v>13</v>
      </c>
      <c r="U67" s="34">
        <f t="shared" si="0"/>
        <v>323260</v>
      </c>
      <c r="V67" s="36">
        <f t="shared" si="6"/>
        <v>60606.803541146699</v>
      </c>
      <c r="W67" s="36">
        <f t="shared" si="7"/>
        <v>225124.19999999998</v>
      </c>
      <c r="X67" s="36">
        <f t="shared" si="8"/>
        <v>317650.98677779181</v>
      </c>
      <c r="Y67" s="36">
        <f t="shared" si="1"/>
        <v>306544.11900000001</v>
      </c>
      <c r="Z67" s="37">
        <f t="shared" si="2"/>
        <v>18.748624494569913</v>
      </c>
      <c r="AA67" s="38">
        <f t="shared" si="3"/>
        <v>81.25137550543009</v>
      </c>
      <c r="AB67" s="68" t="str">
        <f t="shared" si="4"/>
        <v>ALTO</v>
      </c>
      <c r="AC67" s="69" t="str">
        <f t="shared" si="9"/>
        <v>VALOR PROMEDIO UNITARIO</v>
      </c>
      <c r="AD67" s="70">
        <f t="shared" si="10"/>
        <v>323260</v>
      </c>
      <c r="AE67" s="35">
        <f t="shared" si="11"/>
        <v>323260</v>
      </c>
    </row>
    <row r="68" spans="1:31" ht="48" customHeight="1">
      <c r="A68" s="19"/>
      <c r="B68" s="61">
        <v>63</v>
      </c>
      <c r="C68" s="61" t="s">
        <v>104</v>
      </c>
      <c r="D68" s="61" t="s">
        <v>39</v>
      </c>
      <c r="E68" s="41" t="s">
        <v>40</v>
      </c>
      <c r="F68" s="62"/>
      <c r="G68" s="63">
        <v>487663.99999999988</v>
      </c>
      <c r="H68" s="63">
        <v>871730.92999999993</v>
      </c>
      <c r="I68" s="63">
        <v>885551.05449999997</v>
      </c>
      <c r="J68" s="63">
        <v>1125621</v>
      </c>
      <c r="K68" s="63">
        <v>948804.70124999993</v>
      </c>
      <c r="L68" s="63">
        <v>1110451.38099</v>
      </c>
      <c r="M68" s="63">
        <v>885551.05449999997</v>
      </c>
      <c r="N68" s="63">
        <v>812948.5</v>
      </c>
      <c r="O68" s="63">
        <v>914254.3899999999</v>
      </c>
      <c r="P68" s="63">
        <v>948804.70124999993</v>
      </c>
      <c r="Q68" s="63">
        <v>1265072.9349999998</v>
      </c>
      <c r="R68" s="63">
        <v>1256943.45</v>
      </c>
      <c r="S68" s="63">
        <v>1197262.6672399999</v>
      </c>
      <c r="T68" s="33">
        <f t="shared" si="5"/>
        <v>13</v>
      </c>
      <c r="U68" s="34">
        <f t="shared" si="0"/>
        <v>977743</v>
      </c>
      <c r="V68" s="36">
        <f t="shared" si="6"/>
        <v>205586.82619368844</v>
      </c>
      <c r="W68" s="36">
        <f t="shared" si="7"/>
        <v>487663.99999999988</v>
      </c>
      <c r="X68" s="36">
        <f t="shared" si="8"/>
        <v>952446.31651751057</v>
      </c>
      <c r="Y68" s="36">
        <f t="shared" si="1"/>
        <v>948804.70124999993</v>
      </c>
      <c r="Z68" s="37">
        <f t="shared" si="2"/>
        <v>21.026673286711176</v>
      </c>
      <c r="AA68" s="38">
        <f t="shared" si="3"/>
        <v>78.973326713288827</v>
      </c>
      <c r="AB68" s="68" t="str">
        <f t="shared" si="4"/>
        <v>ALTO</v>
      </c>
      <c r="AC68" s="69" t="str">
        <f t="shared" si="9"/>
        <v>VALOR PROMEDIO UNITARIO</v>
      </c>
      <c r="AD68" s="70">
        <f t="shared" si="10"/>
        <v>977743</v>
      </c>
      <c r="AE68" s="35">
        <f t="shared" si="11"/>
        <v>977743</v>
      </c>
    </row>
    <row r="69" spans="1:31" ht="48" customHeight="1">
      <c r="A69" s="19"/>
      <c r="B69" s="61">
        <v>64</v>
      </c>
      <c r="C69" s="61" t="s">
        <v>105</v>
      </c>
      <c r="D69" s="61" t="s">
        <v>39</v>
      </c>
      <c r="E69" s="41" t="s">
        <v>40</v>
      </c>
      <c r="F69" s="62"/>
      <c r="G69" s="63">
        <v>548621.99999999988</v>
      </c>
      <c r="H69" s="63">
        <v>615339.48</v>
      </c>
      <c r="I69" s="63">
        <v>625094.86199999996</v>
      </c>
      <c r="J69" s="63">
        <v>750414</v>
      </c>
      <c r="K69" s="63">
        <v>669744.495</v>
      </c>
      <c r="L69" s="63">
        <v>783848.69576999999</v>
      </c>
      <c r="M69" s="63">
        <v>625094.86199999996</v>
      </c>
      <c r="N69" s="63">
        <v>500275.99999999994</v>
      </c>
      <c r="O69" s="63">
        <v>645356.03999999992</v>
      </c>
      <c r="P69" s="63">
        <v>669744.495</v>
      </c>
      <c r="Q69" s="63">
        <v>892992.65999999992</v>
      </c>
      <c r="R69" s="63">
        <v>887989.89999999991</v>
      </c>
      <c r="S69" s="63">
        <v>845126.58863999986</v>
      </c>
      <c r="T69" s="33">
        <f t="shared" si="5"/>
        <v>13</v>
      </c>
      <c r="U69" s="34">
        <f t="shared" si="0"/>
        <v>696896</v>
      </c>
      <c r="V69" s="36">
        <f t="shared" si="6"/>
        <v>120609.25015693675</v>
      </c>
      <c r="W69" s="36">
        <f t="shared" si="7"/>
        <v>500275.99999999994</v>
      </c>
      <c r="X69" s="36">
        <f t="shared" si="8"/>
        <v>686559.70762388723</v>
      </c>
      <c r="Y69" s="36">
        <f t="shared" si="1"/>
        <v>669744.495</v>
      </c>
      <c r="Z69" s="37">
        <f t="shared" si="2"/>
        <v>17.306635445882421</v>
      </c>
      <c r="AA69" s="38">
        <f t="shared" si="3"/>
        <v>82.693364554117579</v>
      </c>
      <c r="AB69" s="68" t="str">
        <f t="shared" si="4"/>
        <v>ALTO</v>
      </c>
      <c r="AC69" s="69" t="str">
        <f t="shared" si="9"/>
        <v>VALOR PROMEDIO UNITARIO</v>
      </c>
      <c r="AD69" s="70">
        <f t="shared" si="10"/>
        <v>696896</v>
      </c>
      <c r="AE69" s="35">
        <f t="shared" si="11"/>
        <v>696896</v>
      </c>
    </row>
    <row r="70" spans="1:31" ht="48" customHeight="1">
      <c r="A70" s="19"/>
      <c r="B70" s="61">
        <v>65</v>
      </c>
      <c r="C70" s="61" t="s">
        <v>106</v>
      </c>
      <c r="D70" s="61" t="s">
        <v>39</v>
      </c>
      <c r="E70" s="41" t="s">
        <v>40</v>
      </c>
      <c r="F70" s="62"/>
      <c r="G70" s="63">
        <v>121915.99999999997</v>
      </c>
      <c r="H70" s="63">
        <v>123067.89599999999</v>
      </c>
      <c r="I70" s="63">
        <v>125018.97239999998</v>
      </c>
      <c r="J70" s="63">
        <v>137575.9</v>
      </c>
      <c r="K70" s="63">
        <v>133948.899</v>
      </c>
      <c r="L70" s="63">
        <v>156770.23942999999</v>
      </c>
      <c r="M70" s="63">
        <v>125018.97239999998</v>
      </c>
      <c r="N70" s="63">
        <v>102556.57999999999</v>
      </c>
      <c r="O70" s="63">
        <v>129071.208</v>
      </c>
      <c r="P70" s="63">
        <v>133948.899</v>
      </c>
      <c r="Q70" s="63">
        <v>178598.53199999998</v>
      </c>
      <c r="R70" s="63">
        <v>175096.59999999998</v>
      </c>
      <c r="S70" s="63">
        <v>169025.56155999997</v>
      </c>
      <c r="T70" s="33">
        <f t="shared" si="5"/>
        <v>13</v>
      </c>
      <c r="U70" s="34">
        <f t="shared" ref="U70:U121" si="12">ROUND(AVERAGE(F70:S70),0)</f>
        <v>139355</v>
      </c>
      <c r="V70" s="36">
        <f t="shared" si="6"/>
        <v>22365.974431807877</v>
      </c>
      <c r="W70" s="36">
        <f t="shared" si="7"/>
        <v>102556.57999999999</v>
      </c>
      <c r="X70" s="36">
        <f t="shared" si="8"/>
        <v>137617.13117484091</v>
      </c>
      <c r="Y70" s="36">
        <f t="shared" ref="Y70:Y130" si="13">+MEDIAN(F70:S70)</f>
        <v>133948.899</v>
      </c>
      <c r="Z70" s="37">
        <f t="shared" ref="Z70:Z131" si="14">V70/U70*100</f>
        <v>16.049639002409585</v>
      </c>
      <c r="AA70" s="38">
        <f t="shared" ref="AA70:AA130" si="15">100-Z70</f>
        <v>83.950360997590423</v>
      </c>
      <c r="AB70" s="68" t="str">
        <f t="shared" ref="AB70:AB131" si="16">IF(AA70&gt;70,"ALTO","BAJO")</f>
        <v>ALTO</v>
      </c>
      <c r="AC70" s="69" t="str">
        <f t="shared" si="9"/>
        <v>VALOR PROMEDIO UNITARIO</v>
      </c>
      <c r="AD70" s="70">
        <f t="shared" si="10"/>
        <v>139355</v>
      </c>
      <c r="AE70" s="35">
        <f t="shared" si="11"/>
        <v>139355</v>
      </c>
    </row>
    <row r="71" spans="1:31" ht="48" customHeight="1">
      <c r="A71" s="19"/>
      <c r="B71" s="61">
        <v>66</v>
      </c>
      <c r="C71" s="61" t="s">
        <v>107</v>
      </c>
      <c r="D71" s="61" t="s">
        <v>39</v>
      </c>
      <c r="E71" s="41" t="s">
        <v>40</v>
      </c>
      <c r="F71" s="62"/>
      <c r="G71" s="63">
        <v>97532.799999999988</v>
      </c>
      <c r="H71" s="63">
        <v>143579.212</v>
      </c>
      <c r="I71" s="63">
        <v>145855.46779999998</v>
      </c>
      <c r="J71" s="63">
        <v>143829.34999999998</v>
      </c>
      <c r="K71" s="63">
        <v>156273.71549999999</v>
      </c>
      <c r="L71" s="63">
        <v>182898.40422</v>
      </c>
      <c r="M71" s="63">
        <v>145855.46779999998</v>
      </c>
      <c r="N71" s="63">
        <v>125068.99999999999</v>
      </c>
      <c r="O71" s="63">
        <v>150583.076</v>
      </c>
      <c r="P71" s="63">
        <v>156273.71549999999</v>
      </c>
      <c r="Q71" s="63">
        <v>208364.954</v>
      </c>
      <c r="R71" s="63">
        <v>187603.5</v>
      </c>
      <c r="S71" s="63">
        <v>197196.69167999999</v>
      </c>
      <c r="T71" s="33">
        <f t="shared" ref="T71:T131" si="17">COUNT(F71:S71)</f>
        <v>13</v>
      </c>
      <c r="U71" s="34">
        <f t="shared" si="12"/>
        <v>156993</v>
      </c>
      <c r="V71" s="36">
        <f t="shared" ref="V71:V131" si="18">STDEVP(F71:S71)</f>
        <v>29170.041033141897</v>
      </c>
      <c r="W71" s="36">
        <f t="shared" ref="W71:W131" si="19">+MIN(F71:S71)</f>
        <v>97532.799999999988</v>
      </c>
      <c r="X71" s="36">
        <f t="shared" ref="X71:X131" si="20">+GEOMEAN(F71:S71)</f>
        <v>154164.80447861197</v>
      </c>
      <c r="Y71" s="36">
        <f t="shared" si="13"/>
        <v>150583.076</v>
      </c>
      <c r="Z71" s="37">
        <f t="shared" si="14"/>
        <v>18.580472398859758</v>
      </c>
      <c r="AA71" s="38">
        <f t="shared" si="15"/>
        <v>81.419527601140246</v>
      </c>
      <c r="AB71" s="68" t="str">
        <f t="shared" si="16"/>
        <v>ALTO</v>
      </c>
      <c r="AC71" s="69" t="str">
        <f t="shared" ref="AC71:AC131" si="21">IFERROR(IF(Z71&lt;=30,"VALOR PROMEDIO UNITARIO",IF(Z71&lt;=50,"MEDIANA","MEDIA GEOMÉTRICA / REVISIÓN MANUAL")),"REVISAR")</f>
        <v>VALOR PROMEDIO UNITARIO</v>
      </c>
      <c r="AD71" s="70">
        <f t="shared" ref="AD71:AD131" si="22">IFERROR(ROUND(IF(Z71&lt;=30,U71,IF(Z71&lt;=50,Y71,X71)),0),0)</f>
        <v>156993</v>
      </c>
      <c r="AE71" s="35">
        <f t="shared" ref="AE71:AE131" si="23">IFERROR(AD71*E71,0)</f>
        <v>156993</v>
      </c>
    </row>
    <row r="72" spans="1:31" ht="48" customHeight="1">
      <c r="A72" s="19"/>
      <c r="B72" s="61">
        <v>67</v>
      </c>
      <c r="C72" s="61" t="s">
        <v>108</v>
      </c>
      <c r="D72" s="61" t="s">
        <v>39</v>
      </c>
      <c r="E72" s="41" t="s">
        <v>40</v>
      </c>
      <c r="F72" s="62"/>
      <c r="G72" s="63">
        <v>48766.399999999994</v>
      </c>
      <c r="H72" s="63">
        <v>82045.263999999996</v>
      </c>
      <c r="I72" s="63">
        <v>83345.981599999985</v>
      </c>
      <c r="J72" s="63">
        <v>100055.2</v>
      </c>
      <c r="K72" s="63">
        <v>89299.265999999989</v>
      </c>
      <c r="L72" s="63">
        <v>104512.65915999998</v>
      </c>
      <c r="M72" s="63">
        <v>83345.981599999985</v>
      </c>
      <c r="N72" s="63">
        <v>100055.2</v>
      </c>
      <c r="O72" s="63">
        <v>86047.471999999994</v>
      </c>
      <c r="P72" s="63">
        <v>89299.265999999989</v>
      </c>
      <c r="Q72" s="63">
        <v>119065.68799999999</v>
      </c>
      <c r="R72" s="63">
        <v>112937.30699999999</v>
      </c>
      <c r="S72" s="63">
        <v>112683.30131999998</v>
      </c>
      <c r="T72" s="33">
        <f t="shared" si="17"/>
        <v>13</v>
      </c>
      <c r="U72" s="34">
        <f t="shared" si="12"/>
        <v>93189</v>
      </c>
      <c r="V72" s="36">
        <f t="shared" si="18"/>
        <v>17617.130660280804</v>
      </c>
      <c r="W72" s="36">
        <f t="shared" si="19"/>
        <v>48766.399999999994</v>
      </c>
      <c r="X72" s="36">
        <f t="shared" si="20"/>
        <v>91209.311092081727</v>
      </c>
      <c r="Y72" s="36">
        <f t="shared" si="13"/>
        <v>89299.265999999989</v>
      </c>
      <c r="Z72" s="37">
        <f t="shared" si="14"/>
        <v>18.904731953643459</v>
      </c>
      <c r="AA72" s="38">
        <f t="shared" si="15"/>
        <v>81.095268046356537</v>
      </c>
      <c r="AB72" s="68" t="str">
        <f t="shared" si="16"/>
        <v>ALTO</v>
      </c>
      <c r="AC72" s="69" t="str">
        <f t="shared" si="21"/>
        <v>VALOR PROMEDIO UNITARIO</v>
      </c>
      <c r="AD72" s="70">
        <f t="shared" si="22"/>
        <v>93189</v>
      </c>
      <c r="AE72" s="35">
        <f t="shared" si="23"/>
        <v>93189</v>
      </c>
    </row>
    <row r="73" spans="1:31" ht="48" customHeight="1">
      <c r="A73" s="19"/>
      <c r="B73" s="61">
        <v>68</v>
      </c>
      <c r="C73" s="61" t="s">
        <v>109</v>
      </c>
      <c r="D73" s="61" t="s">
        <v>39</v>
      </c>
      <c r="E73" s="41" t="s">
        <v>40</v>
      </c>
      <c r="F73" s="62"/>
      <c r="G73" s="63">
        <v>48766.399999999994</v>
      </c>
      <c r="H73" s="63">
        <v>82045.263999999996</v>
      </c>
      <c r="I73" s="63">
        <v>83345.981599999985</v>
      </c>
      <c r="J73" s="63">
        <v>100055.2</v>
      </c>
      <c r="K73" s="63">
        <v>89299.265999999989</v>
      </c>
      <c r="L73" s="63">
        <v>104512.65915999998</v>
      </c>
      <c r="M73" s="63">
        <v>83345.981599999985</v>
      </c>
      <c r="N73" s="63">
        <v>100055.2</v>
      </c>
      <c r="O73" s="63">
        <v>86047.471999999994</v>
      </c>
      <c r="P73" s="63">
        <v>89299.265999999989</v>
      </c>
      <c r="Q73" s="63">
        <v>119065.68799999999</v>
      </c>
      <c r="R73" s="63">
        <v>112937.30699999999</v>
      </c>
      <c r="S73" s="63">
        <v>112683.30131999998</v>
      </c>
      <c r="T73" s="33">
        <f t="shared" si="17"/>
        <v>13</v>
      </c>
      <c r="U73" s="34">
        <f t="shared" si="12"/>
        <v>93189</v>
      </c>
      <c r="V73" s="36">
        <f t="shared" si="18"/>
        <v>17617.130660280804</v>
      </c>
      <c r="W73" s="36">
        <f t="shared" si="19"/>
        <v>48766.399999999994</v>
      </c>
      <c r="X73" s="36">
        <f t="shared" si="20"/>
        <v>91209.311092081727</v>
      </c>
      <c r="Y73" s="36">
        <f t="shared" si="13"/>
        <v>89299.265999999989</v>
      </c>
      <c r="Z73" s="37">
        <f t="shared" si="14"/>
        <v>18.904731953643459</v>
      </c>
      <c r="AA73" s="38">
        <f t="shared" si="15"/>
        <v>81.095268046356537</v>
      </c>
      <c r="AB73" s="68" t="str">
        <f t="shared" si="16"/>
        <v>ALTO</v>
      </c>
      <c r="AC73" s="69" t="str">
        <f t="shared" si="21"/>
        <v>VALOR PROMEDIO UNITARIO</v>
      </c>
      <c r="AD73" s="70">
        <f t="shared" si="22"/>
        <v>93189</v>
      </c>
      <c r="AE73" s="35">
        <f t="shared" si="23"/>
        <v>93189</v>
      </c>
    </row>
    <row r="74" spans="1:31" ht="48" customHeight="1">
      <c r="A74" s="19"/>
      <c r="B74" s="61">
        <v>69</v>
      </c>
      <c r="C74" s="61" t="s">
        <v>110</v>
      </c>
      <c r="D74" s="61" t="s">
        <v>39</v>
      </c>
      <c r="E74" s="41" t="s">
        <v>40</v>
      </c>
      <c r="F74" s="62"/>
      <c r="G74" s="63">
        <v>73149.599999999991</v>
      </c>
      <c r="H74" s="63">
        <v>92300.921999999991</v>
      </c>
      <c r="I74" s="63">
        <v>93764.229299999992</v>
      </c>
      <c r="J74" s="63">
        <v>106308.65</v>
      </c>
      <c r="K74" s="63">
        <v>100461.67425</v>
      </c>
      <c r="L74" s="63">
        <v>117577.36689999999</v>
      </c>
      <c r="M74" s="63">
        <v>93764.229299999992</v>
      </c>
      <c r="N74" s="63">
        <v>125068.99999999999</v>
      </c>
      <c r="O74" s="63">
        <v>96803.405999999988</v>
      </c>
      <c r="P74" s="63">
        <v>100461.67425</v>
      </c>
      <c r="Q74" s="63">
        <v>133948.899</v>
      </c>
      <c r="R74" s="63">
        <v>131322.44999999998</v>
      </c>
      <c r="S74" s="63">
        <v>126769.47595999998</v>
      </c>
      <c r="T74" s="33">
        <f t="shared" si="17"/>
        <v>13</v>
      </c>
      <c r="U74" s="34">
        <f t="shared" si="12"/>
        <v>107054</v>
      </c>
      <c r="V74" s="36">
        <f t="shared" si="18"/>
        <v>17648.752685856998</v>
      </c>
      <c r="W74" s="36">
        <f t="shared" si="19"/>
        <v>73149.599999999991</v>
      </c>
      <c r="X74" s="36">
        <f t="shared" si="20"/>
        <v>105564.238751506</v>
      </c>
      <c r="Y74" s="36">
        <f t="shared" si="13"/>
        <v>100461.67425</v>
      </c>
      <c r="Z74" s="37">
        <f t="shared" si="14"/>
        <v>16.485841431293551</v>
      </c>
      <c r="AA74" s="38">
        <f t="shared" si="15"/>
        <v>83.514158568706449</v>
      </c>
      <c r="AB74" s="68" t="str">
        <f t="shared" si="16"/>
        <v>ALTO</v>
      </c>
      <c r="AC74" s="69" t="str">
        <f t="shared" si="21"/>
        <v>VALOR PROMEDIO UNITARIO</v>
      </c>
      <c r="AD74" s="70">
        <f t="shared" si="22"/>
        <v>107054</v>
      </c>
      <c r="AE74" s="35">
        <f t="shared" si="23"/>
        <v>107054</v>
      </c>
    </row>
    <row r="75" spans="1:31" ht="48" customHeight="1">
      <c r="A75" s="19"/>
      <c r="B75" s="61">
        <v>70</v>
      </c>
      <c r="C75" s="61" t="s">
        <v>111</v>
      </c>
      <c r="D75" s="61" t="s">
        <v>39</v>
      </c>
      <c r="E75" s="41" t="s">
        <v>40</v>
      </c>
      <c r="F75" s="62"/>
      <c r="G75" s="63">
        <v>85341.2</v>
      </c>
      <c r="H75" s="63">
        <v>92300.921999999991</v>
      </c>
      <c r="I75" s="63">
        <v>93764.229299999992</v>
      </c>
      <c r="J75" s="63">
        <v>106308.65</v>
      </c>
      <c r="K75" s="63">
        <v>100461.67425</v>
      </c>
      <c r="L75" s="63">
        <v>117577.36689999999</v>
      </c>
      <c r="M75" s="63">
        <v>93764.229299999992</v>
      </c>
      <c r="N75" s="63">
        <v>125068.99999999999</v>
      </c>
      <c r="O75" s="63">
        <v>96803.405999999988</v>
      </c>
      <c r="P75" s="63">
        <v>100461.67425</v>
      </c>
      <c r="Q75" s="63">
        <v>133948.899</v>
      </c>
      <c r="R75" s="63">
        <v>131322.44999999998</v>
      </c>
      <c r="S75" s="63">
        <v>126769.47595999998</v>
      </c>
      <c r="T75" s="33">
        <f t="shared" si="17"/>
        <v>13</v>
      </c>
      <c r="U75" s="34">
        <f t="shared" si="12"/>
        <v>107992</v>
      </c>
      <c r="V75" s="36">
        <f t="shared" si="18"/>
        <v>16076.080644784206</v>
      </c>
      <c r="W75" s="36">
        <f t="shared" si="19"/>
        <v>85341.2</v>
      </c>
      <c r="X75" s="36">
        <f t="shared" si="20"/>
        <v>106823.44344326654</v>
      </c>
      <c r="Y75" s="36">
        <f t="shared" si="13"/>
        <v>100461.67425</v>
      </c>
      <c r="Z75" s="37">
        <f t="shared" si="14"/>
        <v>14.886362549803881</v>
      </c>
      <c r="AA75" s="38">
        <f t="shared" si="15"/>
        <v>85.113637450196123</v>
      </c>
      <c r="AB75" s="68" t="str">
        <f t="shared" si="16"/>
        <v>ALTO</v>
      </c>
      <c r="AC75" s="69" t="str">
        <f t="shared" si="21"/>
        <v>VALOR PROMEDIO UNITARIO</v>
      </c>
      <c r="AD75" s="70">
        <f t="shared" si="22"/>
        <v>107992</v>
      </c>
      <c r="AE75" s="35">
        <f t="shared" si="23"/>
        <v>107992</v>
      </c>
    </row>
    <row r="76" spans="1:31" ht="48" customHeight="1">
      <c r="A76" s="19"/>
      <c r="B76" s="61">
        <v>71</v>
      </c>
      <c r="C76" s="61" t="s">
        <v>112</v>
      </c>
      <c r="D76" s="61" t="s">
        <v>39</v>
      </c>
      <c r="E76" s="41" t="s">
        <v>40</v>
      </c>
      <c r="F76" s="62"/>
      <c r="G76" s="63">
        <v>121915.99999999997</v>
      </c>
      <c r="H76" s="63">
        <v>225624.476</v>
      </c>
      <c r="I76" s="63">
        <v>229201.44939999998</v>
      </c>
      <c r="J76" s="63">
        <v>262644.89999999997</v>
      </c>
      <c r="K76" s="63">
        <v>245572.98149999999</v>
      </c>
      <c r="L76" s="63">
        <v>287411.06338000001</v>
      </c>
      <c r="M76" s="63">
        <v>229201.44939999998</v>
      </c>
      <c r="N76" s="63">
        <v>137575.9</v>
      </c>
      <c r="O76" s="63">
        <v>236630.54799999998</v>
      </c>
      <c r="P76" s="63">
        <v>245572.98149999999</v>
      </c>
      <c r="Q76" s="63">
        <v>327430.64199999999</v>
      </c>
      <c r="R76" s="63">
        <v>325179.39999999997</v>
      </c>
      <c r="S76" s="63">
        <v>309879.99299999996</v>
      </c>
      <c r="T76" s="33">
        <f t="shared" si="17"/>
        <v>13</v>
      </c>
      <c r="U76" s="34">
        <f t="shared" si="12"/>
        <v>244911</v>
      </c>
      <c r="V76" s="36">
        <f t="shared" si="18"/>
        <v>60241.699084514992</v>
      </c>
      <c r="W76" s="36">
        <f t="shared" si="19"/>
        <v>121915.99999999997</v>
      </c>
      <c r="X76" s="36">
        <f t="shared" si="20"/>
        <v>236054.69307369392</v>
      </c>
      <c r="Y76" s="36">
        <f t="shared" si="13"/>
        <v>245572.98149999999</v>
      </c>
      <c r="Z76" s="37">
        <f t="shared" si="14"/>
        <v>24.597383982146575</v>
      </c>
      <c r="AA76" s="38">
        <f t="shared" si="15"/>
        <v>75.402616017853433</v>
      </c>
      <c r="AB76" s="68" t="str">
        <f t="shared" si="16"/>
        <v>ALTO</v>
      </c>
      <c r="AC76" s="69" t="str">
        <f t="shared" si="21"/>
        <v>VALOR PROMEDIO UNITARIO</v>
      </c>
      <c r="AD76" s="70">
        <f t="shared" si="22"/>
        <v>244911</v>
      </c>
      <c r="AE76" s="35">
        <f t="shared" si="23"/>
        <v>244911</v>
      </c>
    </row>
    <row r="77" spans="1:31" ht="48" customHeight="1">
      <c r="A77" s="19"/>
      <c r="B77" s="61">
        <v>72</v>
      </c>
      <c r="C77" s="61" t="s">
        <v>113</v>
      </c>
      <c r="D77" s="61" t="s">
        <v>39</v>
      </c>
      <c r="E77" s="41" t="s">
        <v>40</v>
      </c>
      <c r="F77" s="62"/>
      <c r="G77" s="63">
        <v>121915.99999999997</v>
      </c>
      <c r="H77" s="63">
        <v>235880.13399999999</v>
      </c>
      <c r="I77" s="63">
        <v>239619.69709999996</v>
      </c>
      <c r="J77" s="63">
        <v>275151.8</v>
      </c>
      <c r="K77" s="63">
        <v>256735.38974999997</v>
      </c>
      <c r="L77" s="63">
        <v>300475.77111999999</v>
      </c>
      <c r="M77" s="63">
        <v>239619.69709999996</v>
      </c>
      <c r="N77" s="63">
        <v>200110.4</v>
      </c>
      <c r="O77" s="63">
        <v>247386.48199999999</v>
      </c>
      <c r="P77" s="63">
        <v>256735.38974999997</v>
      </c>
      <c r="Q77" s="63">
        <v>342313.853</v>
      </c>
      <c r="R77" s="63">
        <v>337686.3</v>
      </c>
      <c r="S77" s="63">
        <v>323964.94847999996</v>
      </c>
      <c r="T77" s="33">
        <f t="shared" si="17"/>
        <v>13</v>
      </c>
      <c r="U77" s="34">
        <f t="shared" si="12"/>
        <v>259815</v>
      </c>
      <c r="V77" s="36">
        <f t="shared" si="18"/>
        <v>57523.586862294804</v>
      </c>
      <c r="W77" s="36">
        <f t="shared" si="19"/>
        <v>121915.99999999997</v>
      </c>
      <c r="X77" s="36">
        <f t="shared" si="20"/>
        <v>252179.71565423018</v>
      </c>
      <c r="Y77" s="36">
        <f t="shared" si="13"/>
        <v>256735.38974999997</v>
      </c>
      <c r="Z77" s="37">
        <f t="shared" si="14"/>
        <v>22.140210096528222</v>
      </c>
      <c r="AA77" s="38">
        <f t="shared" si="15"/>
        <v>77.859789903471778</v>
      </c>
      <c r="AB77" s="68" t="str">
        <f t="shared" si="16"/>
        <v>ALTO</v>
      </c>
      <c r="AC77" s="69" t="str">
        <f t="shared" si="21"/>
        <v>VALOR PROMEDIO UNITARIO</v>
      </c>
      <c r="AD77" s="70">
        <f t="shared" si="22"/>
        <v>259815</v>
      </c>
      <c r="AE77" s="35">
        <f t="shared" si="23"/>
        <v>259815</v>
      </c>
    </row>
    <row r="78" spans="1:31" ht="48" customHeight="1">
      <c r="A78" s="19"/>
      <c r="B78" s="61">
        <v>73</v>
      </c>
      <c r="C78" s="61" t="s">
        <v>114</v>
      </c>
      <c r="D78" s="61" t="s">
        <v>39</v>
      </c>
      <c r="E78" s="41" t="s">
        <v>40</v>
      </c>
      <c r="F78" s="62"/>
      <c r="G78" s="63">
        <v>121915.99999999997</v>
      </c>
      <c r="H78" s="63">
        <v>153834.87</v>
      </c>
      <c r="I78" s="63">
        <v>156273.71549999999</v>
      </c>
      <c r="J78" s="63">
        <v>150082.79999999999</v>
      </c>
      <c r="K78" s="63">
        <v>167436.12375</v>
      </c>
      <c r="L78" s="63">
        <v>195961.86126999996</v>
      </c>
      <c r="M78" s="63">
        <v>156273.71549999999</v>
      </c>
      <c r="N78" s="63">
        <v>150082.79999999999</v>
      </c>
      <c r="O78" s="63">
        <v>161339.00999999998</v>
      </c>
      <c r="P78" s="63">
        <v>167436.12375</v>
      </c>
      <c r="Q78" s="63">
        <v>223248.16499999998</v>
      </c>
      <c r="R78" s="63">
        <v>218870.75</v>
      </c>
      <c r="S78" s="63">
        <v>211281.64715999996</v>
      </c>
      <c r="T78" s="33">
        <f t="shared" si="17"/>
        <v>13</v>
      </c>
      <c r="U78" s="34">
        <f t="shared" si="12"/>
        <v>171849</v>
      </c>
      <c r="V78" s="36">
        <f t="shared" si="18"/>
        <v>29598.878601223169</v>
      </c>
      <c r="W78" s="36">
        <f t="shared" si="19"/>
        <v>121915.99999999997</v>
      </c>
      <c r="X78" s="36">
        <f t="shared" si="20"/>
        <v>169373.64622333276</v>
      </c>
      <c r="Y78" s="36">
        <f t="shared" si="13"/>
        <v>161339.00999999998</v>
      </c>
      <c r="Z78" s="37">
        <f t="shared" si="14"/>
        <v>17.22377121846689</v>
      </c>
      <c r="AA78" s="38">
        <f t="shared" si="15"/>
        <v>82.776228781533106</v>
      </c>
      <c r="AB78" s="68" t="str">
        <f t="shared" si="16"/>
        <v>ALTO</v>
      </c>
      <c r="AC78" s="69" t="str">
        <f t="shared" si="21"/>
        <v>VALOR PROMEDIO UNITARIO</v>
      </c>
      <c r="AD78" s="70">
        <f t="shared" si="22"/>
        <v>171849</v>
      </c>
      <c r="AE78" s="35">
        <f t="shared" si="23"/>
        <v>171849</v>
      </c>
    </row>
    <row r="79" spans="1:31" ht="48" customHeight="1">
      <c r="A79" s="19"/>
      <c r="B79" s="61">
        <v>74</v>
      </c>
      <c r="C79" s="61" t="s">
        <v>115</v>
      </c>
      <c r="D79" s="61" t="s">
        <v>39</v>
      </c>
      <c r="E79" s="41" t="s">
        <v>40</v>
      </c>
      <c r="F79" s="62"/>
      <c r="G79" s="63">
        <v>170682.4</v>
      </c>
      <c r="H79" s="63">
        <v>184601.84399999998</v>
      </c>
      <c r="I79" s="63">
        <v>187528.45859999998</v>
      </c>
      <c r="J79" s="63">
        <v>212617.3</v>
      </c>
      <c r="K79" s="63">
        <v>200923.34849999999</v>
      </c>
      <c r="L79" s="63">
        <v>235154.73379999999</v>
      </c>
      <c r="M79" s="63">
        <v>187528.45859999998</v>
      </c>
      <c r="N79" s="63">
        <v>162589.69999999998</v>
      </c>
      <c r="O79" s="63">
        <v>193606.81199999998</v>
      </c>
      <c r="P79" s="63">
        <v>200923.34849999999</v>
      </c>
      <c r="Q79" s="63">
        <v>267897.79800000001</v>
      </c>
      <c r="R79" s="63">
        <v>262644.89999999997</v>
      </c>
      <c r="S79" s="63">
        <v>253537.73275999996</v>
      </c>
      <c r="T79" s="33">
        <f t="shared" si="17"/>
        <v>13</v>
      </c>
      <c r="U79" s="34">
        <f t="shared" si="12"/>
        <v>209249</v>
      </c>
      <c r="V79" s="36">
        <f t="shared" si="18"/>
        <v>33436.021595013335</v>
      </c>
      <c r="W79" s="36">
        <f t="shared" si="19"/>
        <v>162589.69999999998</v>
      </c>
      <c r="X79" s="36">
        <f t="shared" si="20"/>
        <v>206683.1767356545</v>
      </c>
      <c r="Y79" s="36">
        <f t="shared" si="13"/>
        <v>200923.34849999999</v>
      </c>
      <c r="Z79" s="37">
        <f t="shared" si="14"/>
        <v>15.979059204590385</v>
      </c>
      <c r="AA79" s="38">
        <f t="shared" si="15"/>
        <v>84.020940795409615</v>
      </c>
      <c r="AB79" s="68" t="str">
        <f t="shared" si="16"/>
        <v>ALTO</v>
      </c>
      <c r="AC79" s="69" t="str">
        <f t="shared" si="21"/>
        <v>VALOR PROMEDIO UNITARIO</v>
      </c>
      <c r="AD79" s="70">
        <f t="shared" si="22"/>
        <v>209249</v>
      </c>
      <c r="AE79" s="35">
        <f t="shared" si="23"/>
        <v>209249</v>
      </c>
    </row>
    <row r="80" spans="1:31" ht="48" customHeight="1">
      <c r="A80" s="19"/>
      <c r="B80" s="61">
        <v>75</v>
      </c>
      <c r="C80" s="61" t="s">
        <v>116</v>
      </c>
      <c r="D80" s="61" t="s">
        <v>39</v>
      </c>
      <c r="E80" s="41" t="s">
        <v>40</v>
      </c>
      <c r="F80" s="62"/>
      <c r="G80" s="63">
        <v>170682.4</v>
      </c>
      <c r="H80" s="63">
        <v>174346.18599999999</v>
      </c>
      <c r="I80" s="63">
        <v>177110.21089999998</v>
      </c>
      <c r="J80" s="63">
        <v>206363.84999999998</v>
      </c>
      <c r="K80" s="63">
        <v>189760.94024999999</v>
      </c>
      <c r="L80" s="63">
        <v>222090.02605999997</v>
      </c>
      <c r="M80" s="63">
        <v>177110.21089999998</v>
      </c>
      <c r="N80" s="63">
        <v>162589.69999999998</v>
      </c>
      <c r="O80" s="63">
        <v>182850.878</v>
      </c>
      <c r="P80" s="63">
        <v>189760.94024999999</v>
      </c>
      <c r="Q80" s="63">
        <v>253014.58699999997</v>
      </c>
      <c r="R80" s="63">
        <v>251388.68999999997</v>
      </c>
      <c r="S80" s="63">
        <v>239452.77727999998</v>
      </c>
      <c r="T80" s="33">
        <f t="shared" si="17"/>
        <v>13</v>
      </c>
      <c r="U80" s="34">
        <f t="shared" si="12"/>
        <v>199732</v>
      </c>
      <c r="V80" s="36">
        <f t="shared" si="18"/>
        <v>30387.531475786967</v>
      </c>
      <c r="W80" s="36">
        <f t="shared" si="19"/>
        <v>162589.69999999998</v>
      </c>
      <c r="X80" s="36">
        <f t="shared" si="20"/>
        <v>197541.7608866159</v>
      </c>
      <c r="Y80" s="36">
        <f t="shared" si="13"/>
        <v>189760.94024999999</v>
      </c>
      <c r="Z80" s="37">
        <f t="shared" si="14"/>
        <v>15.214152702514856</v>
      </c>
      <c r="AA80" s="38">
        <f t="shared" si="15"/>
        <v>84.785847297485148</v>
      </c>
      <c r="AB80" s="68" t="str">
        <f t="shared" si="16"/>
        <v>ALTO</v>
      </c>
      <c r="AC80" s="69" t="str">
        <f t="shared" si="21"/>
        <v>VALOR PROMEDIO UNITARIO</v>
      </c>
      <c r="AD80" s="70">
        <f t="shared" si="22"/>
        <v>199732</v>
      </c>
      <c r="AE80" s="35">
        <f t="shared" si="23"/>
        <v>199732</v>
      </c>
    </row>
    <row r="81" spans="1:31" ht="48" customHeight="1">
      <c r="A81" s="19"/>
      <c r="B81" s="61">
        <v>76</v>
      </c>
      <c r="C81" s="61" t="s">
        <v>117</v>
      </c>
      <c r="D81" s="61" t="s">
        <v>39</v>
      </c>
      <c r="E81" s="41" t="s">
        <v>40</v>
      </c>
      <c r="F81" s="62"/>
      <c r="G81" s="63">
        <v>170682.4</v>
      </c>
      <c r="H81" s="63">
        <v>174346.18599999999</v>
      </c>
      <c r="I81" s="63">
        <v>177110.21089999998</v>
      </c>
      <c r="J81" s="63">
        <v>206363.84999999998</v>
      </c>
      <c r="K81" s="63">
        <v>189760.94024999999</v>
      </c>
      <c r="L81" s="63">
        <v>222090.02605999997</v>
      </c>
      <c r="M81" s="63">
        <v>177110.21089999998</v>
      </c>
      <c r="N81" s="63">
        <v>162589.69999999998</v>
      </c>
      <c r="O81" s="63">
        <v>182850.878</v>
      </c>
      <c r="P81" s="63">
        <v>189760.94024999999</v>
      </c>
      <c r="Q81" s="63">
        <v>253014.58699999997</v>
      </c>
      <c r="R81" s="63">
        <v>251388.68999999997</v>
      </c>
      <c r="S81" s="63">
        <v>239452.77727999998</v>
      </c>
      <c r="T81" s="33">
        <f t="shared" si="17"/>
        <v>13</v>
      </c>
      <c r="U81" s="34">
        <f t="shared" si="12"/>
        <v>199732</v>
      </c>
      <c r="V81" s="36">
        <f t="shared" si="18"/>
        <v>30387.531475786967</v>
      </c>
      <c r="W81" s="36">
        <f t="shared" si="19"/>
        <v>162589.69999999998</v>
      </c>
      <c r="X81" s="36">
        <f t="shared" si="20"/>
        <v>197541.7608866159</v>
      </c>
      <c r="Y81" s="36">
        <f t="shared" si="13"/>
        <v>189760.94024999999</v>
      </c>
      <c r="Z81" s="37">
        <f t="shared" si="14"/>
        <v>15.214152702514856</v>
      </c>
      <c r="AA81" s="38">
        <f t="shared" si="15"/>
        <v>84.785847297485148</v>
      </c>
      <c r="AB81" s="68" t="str">
        <f t="shared" si="16"/>
        <v>ALTO</v>
      </c>
      <c r="AC81" s="69" t="str">
        <f t="shared" si="21"/>
        <v>VALOR PROMEDIO UNITARIO</v>
      </c>
      <c r="AD81" s="70">
        <f t="shared" si="22"/>
        <v>199732</v>
      </c>
      <c r="AE81" s="35">
        <f t="shared" si="23"/>
        <v>199732</v>
      </c>
    </row>
    <row r="82" spans="1:31" ht="48" customHeight="1">
      <c r="A82" s="19"/>
      <c r="B82" s="61">
        <v>77</v>
      </c>
      <c r="C82" s="61" t="s">
        <v>118</v>
      </c>
      <c r="D82" s="61" t="s">
        <v>39</v>
      </c>
      <c r="E82" s="41" t="s">
        <v>40</v>
      </c>
      <c r="F82" s="62">
        <v>324870</v>
      </c>
      <c r="G82" s="63">
        <v>121915.99999999997</v>
      </c>
      <c r="H82" s="63">
        <v>169218.35699999999</v>
      </c>
      <c r="I82" s="63">
        <v>171901.08704999997</v>
      </c>
      <c r="J82" s="63">
        <v>150082.79999999999</v>
      </c>
      <c r="K82" s="63">
        <v>184180.36147</v>
      </c>
      <c r="L82" s="63">
        <v>215558.92288</v>
      </c>
      <c r="M82" s="63">
        <v>171901.08704999997</v>
      </c>
      <c r="N82" s="63">
        <v>137575.9</v>
      </c>
      <c r="O82" s="63">
        <v>177472.91099999999</v>
      </c>
      <c r="P82" s="63">
        <v>184105.32006999996</v>
      </c>
      <c r="Q82" s="63">
        <v>245572.98149999999</v>
      </c>
      <c r="R82" s="63">
        <v>243884.55</v>
      </c>
      <c r="S82" s="63">
        <v>232409.68995999999</v>
      </c>
      <c r="T82" s="33">
        <f t="shared" si="17"/>
        <v>14</v>
      </c>
      <c r="U82" s="34">
        <f t="shared" si="12"/>
        <v>195046</v>
      </c>
      <c r="V82" s="36">
        <f t="shared" si="18"/>
        <v>51106.883761022058</v>
      </c>
      <c r="W82" s="36">
        <f t="shared" si="19"/>
        <v>121915.99999999997</v>
      </c>
      <c r="X82" s="36">
        <f t="shared" si="20"/>
        <v>188931.93327467117</v>
      </c>
      <c r="Y82" s="36">
        <f t="shared" si="13"/>
        <v>180789.11553499999</v>
      </c>
      <c r="Z82" s="37">
        <f t="shared" si="14"/>
        <v>26.202477241790174</v>
      </c>
      <c r="AA82" s="38">
        <f t="shared" si="15"/>
        <v>73.797522758209823</v>
      </c>
      <c r="AB82" s="68" t="str">
        <f t="shared" si="16"/>
        <v>ALTO</v>
      </c>
      <c r="AC82" s="69" t="str">
        <f t="shared" si="21"/>
        <v>VALOR PROMEDIO UNITARIO</v>
      </c>
      <c r="AD82" s="70">
        <f t="shared" si="22"/>
        <v>195046</v>
      </c>
      <c r="AE82" s="35">
        <f t="shared" si="23"/>
        <v>195046</v>
      </c>
    </row>
    <row r="83" spans="1:31" ht="48" customHeight="1">
      <c r="A83" s="19"/>
      <c r="B83" s="61">
        <v>78</v>
      </c>
      <c r="C83" s="61" t="s">
        <v>119</v>
      </c>
      <c r="D83" s="61" t="s">
        <v>39</v>
      </c>
      <c r="E83" s="41" t="s">
        <v>40</v>
      </c>
      <c r="F83" s="62">
        <v>1309000</v>
      </c>
      <c r="G83" s="63">
        <v>487663.99999999988</v>
      </c>
      <c r="H83" s="63">
        <v>687129.08600000001</v>
      </c>
      <c r="I83" s="63">
        <v>698022.59589999996</v>
      </c>
      <c r="J83" s="63">
        <v>737907.1</v>
      </c>
      <c r="K83" s="63">
        <v>747881.35274999996</v>
      </c>
      <c r="L83" s="63">
        <v>875297.89787999995</v>
      </c>
      <c r="M83" s="63">
        <v>698022.59589999996</v>
      </c>
      <c r="N83" s="63">
        <v>600331.19999999995</v>
      </c>
      <c r="O83" s="63">
        <v>720647.57799999998</v>
      </c>
      <c r="P83" s="63">
        <v>747881.35274999996</v>
      </c>
      <c r="Q83" s="63">
        <v>997175.13699999999</v>
      </c>
      <c r="R83" s="63">
        <v>994298.54999999993</v>
      </c>
      <c r="S83" s="63">
        <v>943724.93447999994</v>
      </c>
      <c r="T83" s="33">
        <f t="shared" si="17"/>
        <v>14</v>
      </c>
      <c r="U83" s="34">
        <f t="shared" si="12"/>
        <v>803213</v>
      </c>
      <c r="V83" s="36">
        <f t="shared" si="18"/>
        <v>197924.61208425497</v>
      </c>
      <c r="W83" s="36">
        <f t="shared" si="19"/>
        <v>487663.99999999988</v>
      </c>
      <c r="X83" s="36">
        <f t="shared" si="20"/>
        <v>780716.64563997067</v>
      </c>
      <c r="Y83" s="36">
        <f t="shared" si="13"/>
        <v>742894.22637499997</v>
      </c>
      <c r="Z83" s="37">
        <f t="shared" si="14"/>
        <v>24.641609645791959</v>
      </c>
      <c r="AA83" s="38">
        <f t="shared" si="15"/>
        <v>75.358390354208041</v>
      </c>
      <c r="AB83" s="68" t="str">
        <f t="shared" si="16"/>
        <v>ALTO</v>
      </c>
      <c r="AC83" s="69" t="str">
        <f t="shared" si="21"/>
        <v>VALOR PROMEDIO UNITARIO</v>
      </c>
      <c r="AD83" s="70">
        <f t="shared" si="22"/>
        <v>803213</v>
      </c>
      <c r="AE83" s="35">
        <f t="shared" si="23"/>
        <v>803213</v>
      </c>
    </row>
    <row r="84" spans="1:31" ht="48" customHeight="1">
      <c r="A84" s="19"/>
      <c r="B84" s="61">
        <v>79</v>
      </c>
      <c r="C84" s="61" t="s">
        <v>120</v>
      </c>
      <c r="D84" s="61" t="s">
        <v>39</v>
      </c>
      <c r="E84" s="41" t="s">
        <v>40</v>
      </c>
      <c r="F84" s="62"/>
      <c r="G84" s="63">
        <v>487663.99999999988</v>
      </c>
      <c r="H84" s="63">
        <v>646106.45399999991</v>
      </c>
      <c r="I84" s="63">
        <v>656349.60509999993</v>
      </c>
      <c r="J84" s="63">
        <v>687879.5</v>
      </c>
      <c r="K84" s="63">
        <v>703231.71974999993</v>
      </c>
      <c r="L84" s="63">
        <v>823040.31760999991</v>
      </c>
      <c r="M84" s="63">
        <v>656349.60509999993</v>
      </c>
      <c r="N84" s="63">
        <v>612838.1</v>
      </c>
      <c r="O84" s="63">
        <v>677623.84199999995</v>
      </c>
      <c r="P84" s="63">
        <v>703231.71974999993</v>
      </c>
      <c r="Q84" s="63">
        <v>937642.29299999995</v>
      </c>
      <c r="R84" s="63">
        <v>931764.04999999993</v>
      </c>
      <c r="S84" s="63">
        <v>887382.67423999996</v>
      </c>
      <c r="T84" s="33">
        <f t="shared" si="17"/>
        <v>13</v>
      </c>
      <c r="U84" s="34">
        <f t="shared" si="12"/>
        <v>723931</v>
      </c>
      <c r="V84" s="36">
        <f t="shared" si="18"/>
        <v>128021.05042343393</v>
      </c>
      <c r="W84" s="36">
        <f t="shared" si="19"/>
        <v>487663.99999999988</v>
      </c>
      <c r="X84" s="36">
        <f t="shared" si="20"/>
        <v>712678.06924970623</v>
      </c>
      <c r="Y84" s="36">
        <f t="shared" si="13"/>
        <v>687879.5</v>
      </c>
      <c r="Z84" s="37">
        <f t="shared" si="14"/>
        <v>17.684150896070751</v>
      </c>
      <c r="AA84" s="38">
        <f t="shared" si="15"/>
        <v>82.315849103929253</v>
      </c>
      <c r="AB84" s="68" t="str">
        <f t="shared" si="16"/>
        <v>ALTO</v>
      </c>
      <c r="AC84" s="69" t="str">
        <f t="shared" si="21"/>
        <v>VALOR PROMEDIO UNITARIO</v>
      </c>
      <c r="AD84" s="70">
        <f t="shared" si="22"/>
        <v>723931</v>
      </c>
      <c r="AE84" s="35">
        <f t="shared" si="23"/>
        <v>723931</v>
      </c>
    </row>
    <row r="85" spans="1:31" ht="48" customHeight="1">
      <c r="A85" s="19"/>
      <c r="B85" s="61">
        <v>80</v>
      </c>
      <c r="C85" s="61" t="s">
        <v>121</v>
      </c>
      <c r="D85" s="61" t="s">
        <v>39</v>
      </c>
      <c r="E85" s="41" t="s">
        <v>40</v>
      </c>
      <c r="F85" s="62"/>
      <c r="G85" s="63">
        <v>280406.8</v>
      </c>
      <c r="H85" s="63">
        <v>369203.68799999997</v>
      </c>
      <c r="I85" s="63">
        <v>375056.91719999997</v>
      </c>
      <c r="J85" s="63">
        <v>450248.39999999997</v>
      </c>
      <c r="K85" s="63">
        <v>401846.69699999999</v>
      </c>
      <c r="L85" s="63">
        <v>470309.46759999997</v>
      </c>
      <c r="M85" s="63">
        <v>375056.91719999997</v>
      </c>
      <c r="N85" s="63">
        <v>375207</v>
      </c>
      <c r="O85" s="63">
        <v>387213.62399999995</v>
      </c>
      <c r="P85" s="63">
        <v>401846.69699999999</v>
      </c>
      <c r="Q85" s="63">
        <v>535795.59600000002</v>
      </c>
      <c r="R85" s="63">
        <v>531543.25</v>
      </c>
      <c r="S85" s="63">
        <v>507075.46551999991</v>
      </c>
      <c r="T85" s="33">
        <f t="shared" si="17"/>
        <v>13</v>
      </c>
      <c r="U85" s="34">
        <f t="shared" si="12"/>
        <v>420062</v>
      </c>
      <c r="V85" s="36">
        <f t="shared" si="18"/>
        <v>71642.994917564414</v>
      </c>
      <c r="W85" s="36">
        <f t="shared" si="19"/>
        <v>280406.8</v>
      </c>
      <c r="X85" s="36">
        <f t="shared" si="20"/>
        <v>413855.79597140441</v>
      </c>
      <c r="Y85" s="36">
        <f t="shared" si="13"/>
        <v>401846.69699999999</v>
      </c>
      <c r="Z85" s="37">
        <f t="shared" si="14"/>
        <v>17.055338239965629</v>
      </c>
      <c r="AA85" s="38">
        <f t="shared" si="15"/>
        <v>82.944661760034364</v>
      </c>
      <c r="AB85" s="68" t="str">
        <f t="shared" si="16"/>
        <v>ALTO</v>
      </c>
      <c r="AC85" s="69" t="str">
        <f t="shared" si="21"/>
        <v>VALOR PROMEDIO UNITARIO</v>
      </c>
      <c r="AD85" s="70">
        <f t="shared" si="22"/>
        <v>420062</v>
      </c>
      <c r="AE85" s="35">
        <f t="shared" si="23"/>
        <v>420062</v>
      </c>
    </row>
    <row r="86" spans="1:31" ht="48" customHeight="1">
      <c r="A86" s="19"/>
      <c r="B86" s="61">
        <v>81</v>
      </c>
      <c r="C86" s="61" t="s">
        <v>122</v>
      </c>
      <c r="D86" s="61" t="s">
        <v>39</v>
      </c>
      <c r="E86" s="41" t="s">
        <v>40</v>
      </c>
      <c r="F86" s="62"/>
      <c r="G86" s="63">
        <v>280406.8</v>
      </c>
      <c r="H86" s="63">
        <v>369203.68799999997</v>
      </c>
      <c r="I86" s="63">
        <v>375056.91719999997</v>
      </c>
      <c r="J86" s="63">
        <v>450248.39999999997</v>
      </c>
      <c r="K86" s="63">
        <v>401846.69699999999</v>
      </c>
      <c r="L86" s="63">
        <v>470309.46759999997</v>
      </c>
      <c r="M86" s="63">
        <v>375056.91719999997</v>
      </c>
      <c r="N86" s="63">
        <v>312672.5</v>
      </c>
      <c r="O86" s="63">
        <v>387213.62399999995</v>
      </c>
      <c r="P86" s="63">
        <v>401846.69699999999</v>
      </c>
      <c r="Q86" s="63">
        <v>535795.59600000002</v>
      </c>
      <c r="R86" s="63">
        <v>531543.25</v>
      </c>
      <c r="S86" s="63">
        <v>507075.46551999991</v>
      </c>
      <c r="T86" s="33">
        <f t="shared" si="17"/>
        <v>13</v>
      </c>
      <c r="U86" s="34">
        <f t="shared" si="12"/>
        <v>415252</v>
      </c>
      <c r="V86" s="36">
        <f t="shared" si="18"/>
        <v>76432.528287000008</v>
      </c>
      <c r="W86" s="36">
        <f t="shared" si="19"/>
        <v>280406.8</v>
      </c>
      <c r="X86" s="36">
        <f t="shared" si="20"/>
        <v>408092.08974735683</v>
      </c>
      <c r="Y86" s="36">
        <f t="shared" si="13"/>
        <v>401846.69699999999</v>
      </c>
      <c r="Z86" s="37">
        <f t="shared" si="14"/>
        <v>18.40629985815842</v>
      </c>
      <c r="AA86" s="38">
        <f t="shared" si="15"/>
        <v>81.59370014184158</v>
      </c>
      <c r="AB86" s="68" t="str">
        <f t="shared" si="16"/>
        <v>ALTO</v>
      </c>
      <c r="AC86" s="69" t="str">
        <f t="shared" si="21"/>
        <v>VALOR PROMEDIO UNITARIO</v>
      </c>
      <c r="AD86" s="70">
        <f t="shared" si="22"/>
        <v>415252</v>
      </c>
      <c r="AE86" s="35">
        <f t="shared" si="23"/>
        <v>415252</v>
      </c>
    </row>
    <row r="87" spans="1:31" ht="48" customHeight="1">
      <c r="A87" s="19"/>
      <c r="B87" s="61">
        <v>82</v>
      </c>
      <c r="C87" s="61" t="s">
        <v>123</v>
      </c>
      <c r="D87" s="61" t="s">
        <v>39</v>
      </c>
      <c r="E87" s="41" t="s">
        <v>40</v>
      </c>
      <c r="F87" s="62"/>
      <c r="G87" s="63">
        <v>121915.99999999997</v>
      </c>
      <c r="H87" s="63">
        <v>169218.35699999999</v>
      </c>
      <c r="I87" s="63">
        <v>171901.08704999997</v>
      </c>
      <c r="J87" s="63">
        <v>200110.4</v>
      </c>
      <c r="K87" s="63">
        <v>184180.36147</v>
      </c>
      <c r="L87" s="63">
        <v>215558.92288</v>
      </c>
      <c r="M87" s="63">
        <v>171901.08704999997</v>
      </c>
      <c r="N87" s="63">
        <v>100055.2</v>
      </c>
      <c r="O87" s="63">
        <v>177472.91099999999</v>
      </c>
      <c r="P87" s="63">
        <v>184105.32006999996</v>
      </c>
      <c r="Q87" s="63">
        <v>245572.98149999999</v>
      </c>
      <c r="R87" s="63">
        <v>237631.09999999998</v>
      </c>
      <c r="S87" s="63">
        <v>232409.68995999999</v>
      </c>
      <c r="T87" s="33">
        <f t="shared" si="17"/>
        <v>13</v>
      </c>
      <c r="U87" s="34">
        <f t="shared" si="12"/>
        <v>185541</v>
      </c>
      <c r="V87" s="36">
        <f t="shared" si="18"/>
        <v>40847.490136307206</v>
      </c>
      <c r="W87" s="36">
        <f t="shared" si="19"/>
        <v>100055.2</v>
      </c>
      <c r="X87" s="36">
        <f t="shared" si="20"/>
        <v>180427.0228422487</v>
      </c>
      <c r="Y87" s="36">
        <f t="shared" si="13"/>
        <v>184105.32006999996</v>
      </c>
      <c r="Z87" s="37">
        <f t="shared" si="14"/>
        <v>22.01534439089323</v>
      </c>
      <c r="AA87" s="38">
        <f t="shared" si="15"/>
        <v>77.984655609106767</v>
      </c>
      <c r="AB87" s="68" t="str">
        <f t="shared" si="16"/>
        <v>ALTO</v>
      </c>
      <c r="AC87" s="69" t="str">
        <f t="shared" si="21"/>
        <v>VALOR PROMEDIO UNITARIO</v>
      </c>
      <c r="AD87" s="70">
        <f t="shared" si="22"/>
        <v>185541</v>
      </c>
      <c r="AE87" s="35">
        <f t="shared" si="23"/>
        <v>185541</v>
      </c>
    </row>
    <row r="88" spans="1:31" ht="48" customHeight="1">
      <c r="A88" s="19"/>
      <c r="B88" s="61">
        <v>83</v>
      </c>
      <c r="C88" s="61" t="s">
        <v>124</v>
      </c>
      <c r="D88" s="61" t="s">
        <v>39</v>
      </c>
      <c r="E88" s="41" t="s">
        <v>40</v>
      </c>
      <c r="F88" s="62">
        <v>130900</v>
      </c>
      <c r="G88" s="63">
        <v>97532.799999999988</v>
      </c>
      <c r="H88" s="63">
        <v>164090.52799999999</v>
      </c>
      <c r="I88" s="63">
        <v>166691.96319999997</v>
      </c>
      <c r="J88" s="63">
        <v>200110.4</v>
      </c>
      <c r="K88" s="63">
        <v>178598.53199999998</v>
      </c>
      <c r="L88" s="63">
        <v>209026.56900999998</v>
      </c>
      <c r="M88" s="63">
        <v>166691.96319999997</v>
      </c>
      <c r="N88" s="63">
        <v>112562.09999999999</v>
      </c>
      <c r="O88" s="63">
        <v>172094.94399999999</v>
      </c>
      <c r="P88" s="63">
        <v>178598.53199999998</v>
      </c>
      <c r="Q88" s="63">
        <v>238131.37599999999</v>
      </c>
      <c r="R88" s="63">
        <v>236380.40999999997</v>
      </c>
      <c r="S88" s="63">
        <v>225366.60263999997</v>
      </c>
      <c r="T88" s="33">
        <f t="shared" si="17"/>
        <v>14</v>
      </c>
      <c r="U88" s="34">
        <f t="shared" si="12"/>
        <v>176913</v>
      </c>
      <c r="V88" s="36">
        <f t="shared" si="18"/>
        <v>41544.22430782907</v>
      </c>
      <c r="W88" s="36">
        <f t="shared" si="19"/>
        <v>97532.799999999988</v>
      </c>
      <c r="X88" s="36">
        <f t="shared" si="20"/>
        <v>171528.49995444418</v>
      </c>
      <c r="Y88" s="36">
        <f t="shared" si="13"/>
        <v>175346.73799999998</v>
      </c>
      <c r="Z88" s="37">
        <f t="shared" si="14"/>
        <v>23.482855588808661</v>
      </c>
      <c r="AA88" s="38">
        <f t="shared" si="15"/>
        <v>76.517144411191339</v>
      </c>
      <c r="AB88" s="68" t="str">
        <f t="shared" si="16"/>
        <v>ALTO</v>
      </c>
      <c r="AC88" s="69" t="str">
        <f t="shared" si="21"/>
        <v>VALOR PROMEDIO UNITARIO</v>
      </c>
      <c r="AD88" s="70">
        <f t="shared" si="22"/>
        <v>176913</v>
      </c>
      <c r="AE88" s="35">
        <f t="shared" si="23"/>
        <v>176913</v>
      </c>
    </row>
    <row r="89" spans="1:31" ht="48" customHeight="1">
      <c r="A89" s="19"/>
      <c r="B89" s="61">
        <v>84</v>
      </c>
      <c r="C89" s="61" t="s">
        <v>125</v>
      </c>
      <c r="D89" s="61" t="s">
        <v>39</v>
      </c>
      <c r="E89" s="41" t="s">
        <v>40</v>
      </c>
      <c r="F89" s="62">
        <v>154700</v>
      </c>
      <c r="G89" s="63">
        <v>109724.4</v>
      </c>
      <c r="H89" s="63">
        <v>184601.84399999998</v>
      </c>
      <c r="I89" s="63">
        <v>187528.45859999998</v>
      </c>
      <c r="J89" s="63">
        <v>212617.3</v>
      </c>
      <c r="K89" s="63">
        <v>200923.34849999999</v>
      </c>
      <c r="L89" s="63">
        <v>235154.73379999999</v>
      </c>
      <c r="M89" s="63">
        <v>187528.45859999998</v>
      </c>
      <c r="N89" s="63">
        <v>112562.09999999999</v>
      </c>
      <c r="O89" s="63">
        <v>193606.81199999998</v>
      </c>
      <c r="P89" s="63">
        <v>200923.34849999999</v>
      </c>
      <c r="Q89" s="63">
        <v>267897.79800000001</v>
      </c>
      <c r="R89" s="63">
        <v>266396.96999999997</v>
      </c>
      <c r="S89" s="63">
        <v>253537.73275999996</v>
      </c>
      <c r="T89" s="33">
        <f t="shared" si="17"/>
        <v>14</v>
      </c>
      <c r="U89" s="34">
        <f t="shared" si="12"/>
        <v>197693</v>
      </c>
      <c r="V89" s="36">
        <f t="shared" si="18"/>
        <v>47542.029328083525</v>
      </c>
      <c r="W89" s="36">
        <f t="shared" si="19"/>
        <v>109724.4</v>
      </c>
      <c r="X89" s="36">
        <f t="shared" si="20"/>
        <v>191269.21065045765</v>
      </c>
      <c r="Y89" s="36">
        <f t="shared" si="13"/>
        <v>197265.08025</v>
      </c>
      <c r="Z89" s="37">
        <f t="shared" si="14"/>
        <v>24.048413109257041</v>
      </c>
      <c r="AA89" s="38">
        <f t="shared" si="15"/>
        <v>75.951586890742959</v>
      </c>
      <c r="AB89" s="68" t="str">
        <f t="shared" si="16"/>
        <v>ALTO</v>
      </c>
      <c r="AC89" s="69" t="str">
        <f t="shared" si="21"/>
        <v>VALOR PROMEDIO UNITARIO</v>
      </c>
      <c r="AD89" s="70">
        <f t="shared" si="22"/>
        <v>197693</v>
      </c>
      <c r="AE89" s="35">
        <f t="shared" si="23"/>
        <v>197693</v>
      </c>
    </row>
    <row r="90" spans="1:31" ht="48" customHeight="1">
      <c r="A90" s="19"/>
      <c r="B90" s="61">
        <v>85</v>
      </c>
      <c r="C90" s="61" t="s">
        <v>126</v>
      </c>
      <c r="D90" s="61" t="s">
        <v>39</v>
      </c>
      <c r="E90" s="41" t="s">
        <v>40</v>
      </c>
      <c r="F90" s="62">
        <v>202300</v>
      </c>
      <c r="G90" s="63">
        <v>97532.799999999988</v>
      </c>
      <c r="H90" s="63">
        <v>143579.212</v>
      </c>
      <c r="I90" s="63">
        <v>145855.46779999998</v>
      </c>
      <c r="J90" s="63">
        <v>137575.9</v>
      </c>
      <c r="K90" s="63">
        <v>156273.71549999999</v>
      </c>
      <c r="L90" s="63">
        <v>182898.40422</v>
      </c>
      <c r="M90" s="63">
        <v>145855.46779999998</v>
      </c>
      <c r="N90" s="63">
        <v>125068.99999999999</v>
      </c>
      <c r="O90" s="63">
        <v>150583.076</v>
      </c>
      <c r="P90" s="63">
        <v>156273.71549999999</v>
      </c>
      <c r="Q90" s="63">
        <v>208364.954</v>
      </c>
      <c r="R90" s="63">
        <v>206363.84999999998</v>
      </c>
      <c r="S90" s="63">
        <v>197196.69167999999</v>
      </c>
      <c r="T90" s="33">
        <f t="shared" si="17"/>
        <v>14</v>
      </c>
      <c r="U90" s="34">
        <f t="shared" si="12"/>
        <v>161123</v>
      </c>
      <c r="V90" s="36">
        <f t="shared" si="18"/>
        <v>32270.876499749065</v>
      </c>
      <c r="W90" s="36">
        <f t="shared" si="19"/>
        <v>97532.799999999988</v>
      </c>
      <c r="X90" s="36">
        <f t="shared" si="20"/>
        <v>157758.31139609261</v>
      </c>
      <c r="Y90" s="36">
        <f t="shared" si="13"/>
        <v>153428.39575</v>
      </c>
      <c r="Z90" s="37">
        <f t="shared" si="14"/>
        <v>20.028721225243487</v>
      </c>
      <c r="AA90" s="38">
        <f t="shared" si="15"/>
        <v>79.971278774756513</v>
      </c>
      <c r="AB90" s="68" t="str">
        <f t="shared" si="16"/>
        <v>ALTO</v>
      </c>
      <c r="AC90" s="69" t="str">
        <f t="shared" si="21"/>
        <v>VALOR PROMEDIO UNITARIO</v>
      </c>
      <c r="AD90" s="70">
        <f t="shared" si="22"/>
        <v>161123</v>
      </c>
      <c r="AE90" s="35">
        <f t="shared" si="23"/>
        <v>161123</v>
      </c>
    </row>
    <row r="91" spans="1:31" ht="48" customHeight="1">
      <c r="A91" s="19"/>
      <c r="B91" s="61">
        <v>86</v>
      </c>
      <c r="C91" s="61" t="s">
        <v>127</v>
      </c>
      <c r="D91" s="61" t="s">
        <v>39</v>
      </c>
      <c r="E91" s="41" t="s">
        <v>40</v>
      </c>
      <c r="F91" s="62">
        <v>226100</v>
      </c>
      <c r="G91" s="63">
        <v>97532.799999999988</v>
      </c>
      <c r="H91" s="63">
        <v>143579.212</v>
      </c>
      <c r="I91" s="63">
        <v>145855.46779999998</v>
      </c>
      <c r="J91" s="63">
        <v>137575.9</v>
      </c>
      <c r="K91" s="63">
        <v>156273.71549999999</v>
      </c>
      <c r="L91" s="63">
        <v>182898.40422</v>
      </c>
      <c r="M91" s="63">
        <v>145855.46779999998</v>
      </c>
      <c r="N91" s="63">
        <v>125068.99999999999</v>
      </c>
      <c r="O91" s="63">
        <v>150583.076</v>
      </c>
      <c r="P91" s="63">
        <v>156273.71549999999</v>
      </c>
      <c r="Q91" s="63">
        <v>208364.954</v>
      </c>
      <c r="R91" s="63">
        <v>206363.84999999998</v>
      </c>
      <c r="S91" s="63">
        <v>197196.69167999999</v>
      </c>
      <c r="T91" s="33">
        <f t="shared" si="17"/>
        <v>14</v>
      </c>
      <c r="U91" s="34">
        <f t="shared" si="12"/>
        <v>162823</v>
      </c>
      <c r="V91" s="36">
        <f t="shared" si="18"/>
        <v>34913.91138579166</v>
      </c>
      <c r="W91" s="36">
        <f t="shared" si="19"/>
        <v>97532.799999999988</v>
      </c>
      <c r="X91" s="36">
        <f t="shared" si="20"/>
        <v>159016.64390570341</v>
      </c>
      <c r="Y91" s="36">
        <f t="shared" si="13"/>
        <v>153428.39575</v>
      </c>
      <c r="Z91" s="37">
        <f t="shared" si="14"/>
        <v>21.442862117631822</v>
      </c>
      <c r="AA91" s="38">
        <f t="shared" si="15"/>
        <v>78.557137882368181</v>
      </c>
      <c r="AB91" s="68" t="str">
        <f t="shared" si="16"/>
        <v>ALTO</v>
      </c>
      <c r="AC91" s="69" t="str">
        <f t="shared" si="21"/>
        <v>VALOR PROMEDIO UNITARIO</v>
      </c>
      <c r="AD91" s="70">
        <f t="shared" si="22"/>
        <v>162823</v>
      </c>
      <c r="AE91" s="35">
        <f t="shared" si="23"/>
        <v>162823</v>
      </c>
    </row>
    <row r="92" spans="1:31" ht="48" customHeight="1">
      <c r="A92" s="19"/>
      <c r="B92" s="61">
        <v>87</v>
      </c>
      <c r="C92" s="61" t="s">
        <v>128</v>
      </c>
      <c r="D92" s="61" t="s">
        <v>39</v>
      </c>
      <c r="E92" s="41" t="s">
        <v>40</v>
      </c>
      <c r="F92" s="71"/>
      <c r="G92" s="63">
        <v>48766.399999999994</v>
      </c>
      <c r="H92" s="63">
        <v>87173.092999999993</v>
      </c>
      <c r="I92" s="63">
        <v>88555.105449999988</v>
      </c>
      <c r="J92" s="63">
        <v>100055.2</v>
      </c>
      <c r="K92" s="63">
        <v>94881.09547</v>
      </c>
      <c r="L92" s="63">
        <v>111045.01302999999</v>
      </c>
      <c r="M92" s="63">
        <v>88555.105449999988</v>
      </c>
      <c r="N92" s="63">
        <v>118815.54999999999</v>
      </c>
      <c r="O92" s="63">
        <v>91425.438999999998</v>
      </c>
      <c r="P92" s="63">
        <v>94806.054069999984</v>
      </c>
      <c r="Q92" s="63">
        <v>126507.29349999999</v>
      </c>
      <c r="R92" s="63">
        <v>123443.10299999999</v>
      </c>
      <c r="S92" s="63">
        <v>119726.38863999999</v>
      </c>
      <c r="T92" s="33">
        <f t="shared" si="17"/>
        <v>13</v>
      </c>
      <c r="U92" s="34">
        <f t="shared" si="12"/>
        <v>99520</v>
      </c>
      <c r="V92" s="36">
        <f t="shared" si="18"/>
        <v>20177.009215126796</v>
      </c>
      <c r="W92" s="36">
        <f t="shared" si="19"/>
        <v>48766.399999999994</v>
      </c>
      <c r="X92" s="36">
        <f t="shared" si="20"/>
        <v>97040.63971667616</v>
      </c>
      <c r="Y92" s="36">
        <f t="shared" si="13"/>
        <v>94881.09547</v>
      </c>
      <c r="Z92" s="37">
        <f t="shared" si="14"/>
        <v>20.274325979829978</v>
      </c>
      <c r="AA92" s="38">
        <f t="shared" si="15"/>
        <v>79.725674020170018</v>
      </c>
      <c r="AB92" s="68" t="str">
        <f t="shared" si="16"/>
        <v>ALTO</v>
      </c>
      <c r="AC92" s="69" t="str">
        <f t="shared" si="21"/>
        <v>VALOR PROMEDIO UNITARIO</v>
      </c>
      <c r="AD92" s="70">
        <f t="shared" si="22"/>
        <v>99520</v>
      </c>
      <c r="AE92" s="35">
        <f t="shared" si="23"/>
        <v>99520</v>
      </c>
    </row>
    <row r="93" spans="1:31" ht="48" customHeight="1">
      <c r="A93" s="19"/>
      <c r="B93" s="61">
        <v>88</v>
      </c>
      <c r="C93" s="61" t="s">
        <v>129</v>
      </c>
      <c r="D93" s="61" t="s">
        <v>39</v>
      </c>
      <c r="E93" s="41" t="s">
        <v>40</v>
      </c>
      <c r="F93" s="71"/>
      <c r="G93" s="63">
        <v>60957.999999999985</v>
      </c>
      <c r="H93" s="63">
        <v>87173.092999999993</v>
      </c>
      <c r="I93" s="63">
        <v>88555.105449999988</v>
      </c>
      <c r="J93" s="63">
        <v>100055.2</v>
      </c>
      <c r="K93" s="63">
        <v>94881.09547</v>
      </c>
      <c r="L93" s="63">
        <v>111045.01302999999</v>
      </c>
      <c r="M93" s="63">
        <v>88555.105449999988</v>
      </c>
      <c r="N93" s="63">
        <v>118815.54999999999</v>
      </c>
      <c r="O93" s="63">
        <v>91425.438999999998</v>
      </c>
      <c r="P93" s="63">
        <v>94806.054069999984</v>
      </c>
      <c r="Q93" s="63">
        <v>126507.29349999999</v>
      </c>
      <c r="R93" s="63">
        <v>123443.10299999999</v>
      </c>
      <c r="S93" s="63">
        <v>119726.38863999999</v>
      </c>
      <c r="T93" s="33">
        <f t="shared" si="17"/>
        <v>13</v>
      </c>
      <c r="U93" s="34">
        <f t="shared" si="12"/>
        <v>100457</v>
      </c>
      <c r="V93" s="36">
        <f t="shared" si="18"/>
        <v>17957.488794334819</v>
      </c>
      <c r="W93" s="36">
        <f t="shared" si="19"/>
        <v>60957.999999999985</v>
      </c>
      <c r="X93" s="36">
        <f t="shared" si="20"/>
        <v>98720.709337183391</v>
      </c>
      <c r="Y93" s="36">
        <f t="shared" si="13"/>
        <v>94881.09547</v>
      </c>
      <c r="Z93" s="37">
        <f t="shared" si="14"/>
        <v>17.875796404765044</v>
      </c>
      <c r="AA93" s="38">
        <f t="shared" si="15"/>
        <v>82.12420359523496</v>
      </c>
      <c r="AB93" s="68" t="str">
        <f t="shared" si="16"/>
        <v>ALTO</v>
      </c>
      <c r="AC93" s="69" t="str">
        <f t="shared" si="21"/>
        <v>VALOR PROMEDIO UNITARIO</v>
      </c>
      <c r="AD93" s="70">
        <f t="shared" si="22"/>
        <v>100457</v>
      </c>
      <c r="AE93" s="35">
        <f t="shared" si="23"/>
        <v>100457</v>
      </c>
    </row>
    <row r="94" spans="1:31" ht="48" customHeight="1">
      <c r="A94" s="19"/>
      <c r="B94" s="61">
        <v>89</v>
      </c>
      <c r="C94" s="61" t="s">
        <v>130</v>
      </c>
      <c r="D94" s="61" t="s">
        <v>39</v>
      </c>
      <c r="E94" s="41" t="s">
        <v>40</v>
      </c>
      <c r="F94" s="62">
        <v>44030</v>
      </c>
      <c r="G94" s="63">
        <v>24383.199999999997</v>
      </c>
      <c r="H94" s="63">
        <v>25639.144999999997</v>
      </c>
      <c r="I94" s="63">
        <v>26045.61925</v>
      </c>
      <c r="J94" s="63">
        <v>25013.8</v>
      </c>
      <c r="K94" s="63">
        <v>27906.645969999994</v>
      </c>
      <c r="L94" s="63">
        <v>32660.518659999998</v>
      </c>
      <c r="M94" s="63">
        <v>26045.61925</v>
      </c>
      <c r="N94" s="63">
        <v>35019.32</v>
      </c>
      <c r="O94" s="63">
        <v>26889.834999999999</v>
      </c>
      <c r="P94" s="63">
        <v>27831.60457</v>
      </c>
      <c r="Q94" s="63">
        <v>37208.027499999997</v>
      </c>
      <c r="R94" s="63">
        <v>37145.492999999995</v>
      </c>
      <c r="S94" s="63">
        <v>35212.99828</v>
      </c>
      <c r="T94" s="33">
        <f t="shared" si="17"/>
        <v>14</v>
      </c>
      <c r="U94" s="34">
        <f t="shared" si="12"/>
        <v>30788</v>
      </c>
      <c r="V94" s="36">
        <f t="shared" si="18"/>
        <v>5831.3690587754991</v>
      </c>
      <c r="W94" s="36">
        <f t="shared" si="19"/>
        <v>24383.199999999997</v>
      </c>
      <c r="X94" s="36">
        <f t="shared" si="20"/>
        <v>30273.130010538607</v>
      </c>
      <c r="Y94" s="36">
        <f t="shared" si="13"/>
        <v>27869.125269999997</v>
      </c>
      <c r="Z94" s="37">
        <f t="shared" si="14"/>
        <v>18.940395799582628</v>
      </c>
      <c r="AA94" s="38">
        <f t="shared" si="15"/>
        <v>81.059604200417368</v>
      </c>
      <c r="AB94" s="68" t="str">
        <f t="shared" si="16"/>
        <v>ALTO</v>
      </c>
      <c r="AC94" s="69" t="str">
        <f t="shared" si="21"/>
        <v>VALOR PROMEDIO UNITARIO</v>
      </c>
      <c r="AD94" s="70">
        <f t="shared" si="22"/>
        <v>30788</v>
      </c>
      <c r="AE94" s="35">
        <f t="shared" si="23"/>
        <v>30788</v>
      </c>
    </row>
    <row r="95" spans="1:31" ht="48" customHeight="1">
      <c r="A95" s="19"/>
      <c r="B95" s="61">
        <v>90</v>
      </c>
      <c r="C95" s="61" t="s">
        <v>131</v>
      </c>
      <c r="D95" s="61" t="s">
        <v>39</v>
      </c>
      <c r="E95" s="41" t="s">
        <v>40</v>
      </c>
      <c r="F95" s="62">
        <v>34510</v>
      </c>
      <c r="G95" s="63">
        <v>17068.239999999998</v>
      </c>
      <c r="H95" s="63">
        <v>21537.091999999997</v>
      </c>
      <c r="I95" s="63">
        <v>21878.320169999995</v>
      </c>
      <c r="J95" s="63">
        <v>25013.8</v>
      </c>
      <c r="K95" s="63">
        <v>23441.682669999998</v>
      </c>
      <c r="L95" s="63">
        <v>27435.135839999999</v>
      </c>
      <c r="M95" s="63">
        <v>21878.320169999995</v>
      </c>
      <c r="N95" s="63">
        <v>28765.87</v>
      </c>
      <c r="O95" s="63">
        <v>22587.040999999997</v>
      </c>
      <c r="P95" s="63">
        <v>23366.64127</v>
      </c>
      <c r="Q95" s="63">
        <v>31254.743099999996</v>
      </c>
      <c r="R95" s="63">
        <v>31142.180999999997</v>
      </c>
      <c r="S95" s="63">
        <v>29579.259919999997</v>
      </c>
      <c r="T95" s="33">
        <f t="shared" si="17"/>
        <v>14</v>
      </c>
      <c r="U95" s="34">
        <f t="shared" si="12"/>
        <v>25676</v>
      </c>
      <c r="V95" s="36">
        <f t="shared" si="18"/>
        <v>4685.0269139075444</v>
      </c>
      <c r="W95" s="36">
        <f t="shared" si="19"/>
        <v>17068.239999999998</v>
      </c>
      <c r="X95" s="36">
        <f t="shared" si="20"/>
        <v>25244.810821735009</v>
      </c>
      <c r="Y95" s="36">
        <f t="shared" si="13"/>
        <v>24227.741334999999</v>
      </c>
      <c r="Z95" s="37">
        <f t="shared" si="14"/>
        <v>18.246716443011156</v>
      </c>
      <c r="AA95" s="38">
        <f t="shared" si="15"/>
        <v>81.753283556988848</v>
      </c>
      <c r="AB95" s="68" t="str">
        <f t="shared" si="16"/>
        <v>ALTO</v>
      </c>
      <c r="AC95" s="69" t="str">
        <f t="shared" si="21"/>
        <v>VALOR PROMEDIO UNITARIO</v>
      </c>
      <c r="AD95" s="70">
        <f t="shared" si="22"/>
        <v>25676</v>
      </c>
      <c r="AE95" s="35">
        <f t="shared" si="23"/>
        <v>25676</v>
      </c>
    </row>
    <row r="96" spans="1:31" ht="48" customHeight="1">
      <c r="A96" s="19"/>
      <c r="B96" s="61">
        <v>91</v>
      </c>
      <c r="C96" s="61" t="s">
        <v>132</v>
      </c>
      <c r="D96" s="61" t="s">
        <v>39</v>
      </c>
      <c r="E96" s="41" t="s">
        <v>40</v>
      </c>
      <c r="F96" s="62">
        <v>32130</v>
      </c>
      <c r="G96" s="63">
        <v>17068.239999999998</v>
      </c>
      <c r="H96" s="63">
        <v>20511.315999999999</v>
      </c>
      <c r="I96" s="63">
        <v>20836.495399999996</v>
      </c>
      <c r="J96" s="63">
        <v>25013.8</v>
      </c>
      <c r="K96" s="63">
        <v>22324.816499999997</v>
      </c>
      <c r="L96" s="63">
        <v>26128.164789999995</v>
      </c>
      <c r="M96" s="63">
        <v>20836.495399999996</v>
      </c>
      <c r="N96" s="63">
        <v>27515.179999999997</v>
      </c>
      <c r="O96" s="63">
        <v>21511.867999999999</v>
      </c>
      <c r="P96" s="63">
        <v>22324.816499999997</v>
      </c>
      <c r="Q96" s="63">
        <v>29766.421999999999</v>
      </c>
      <c r="R96" s="63">
        <v>29641.352999999999</v>
      </c>
      <c r="S96" s="63">
        <v>28171.130119999998</v>
      </c>
      <c r="T96" s="33">
        <f t="shared" si="17"/>
        <v>14</v>
      </c>
      <c r="U96" s="34">
        <f t="shared" si="12"/>
        <v>24556</v>
      </c>
      <c r="V96" s="36">
        <f t="shared" si="18"/>
        <v>4261.1243415651152</v>
      </c>
      <c r="W96" s="36">
        <f t="shared" si="19"/>
        <v>17068.239999999998</v>
      </c>
      <c r="X96" s="36">
        <f t="shared" si="20"/>
        <v>24183.571414504255</v>
      </c>
      <c r="Y96" s="36">
        <f t="shared" si="13"/>
        <v>23669.308249999998</v>
      </c>
      <c r="Z96" s="37">
        <f t="shared" si="14"/>
        <v>17.352680980473671</v>
      </c>
      <c r="AA96" s="38">
        <f t="shared" si="15"/>
        <v>82.647319019526321</v>
      </c>
      <c r="AB96" s="68" t="str">
        <f t="shared" si="16"/>
        <v>ALTO</v>
      </c>
      <c r="AC96" s="69" t="str">
        <f t="shared" si="21"/>
        <v>VALOR PROMEDIO UNITARIO</v>
      </c>
      <c r="AD96" s="70">
        <f t="shared" si="22"/>
        <v>24556</v>
      </c>
      <c r="AE96" s="35">
        <f t="shared" si="23"/>
        <v>24556</v>
      </c>
    </row>
    <row r="97" spans="1:33" ht="48" customHeight="1">
      <c r="A97" s="19"/>
      <c r="B97" s="61">
        <v>92</v>
      </c>
      <c r="C97" s="61" t="s">
        <v>133</v>
      </c>
      <c r="D97" s="61" t="s">
        <v>39</v>
      </c>
      <c r="E97" s="41" t="s">
        <v>40</v>
      </c>
      <c r="F97" s="62">
        <v>29750</v>
      </c>
      <c r="G97" s="63">
        <v>21944.879999999997</v>
      </c>
      <c r="H97" s="63">
        <v>22562.867999999999</v>
      </c>
      <c r="I97" s="63">
        <v>22920.144939999998</v>
      </c>
      <c r="J97" s="63">
        <v>25013.8</v>
      </c>
      <c r="K97" s="63">
        <v>24557.298149999995</v>
      </c>
      <c r="L97" s="63">
        <v>28740.856199999995</v>
      </c>
      <c r="M97" s="63">
        <v>22920.144939999998</v>
      </c>
      <c r="N97" s="63">
        <v>31267.249999999996</v>
      </c>
      <c r="O97" s="63">
        <v>23663.264999999999</v>
      </c>
      <c r="P97" s="63">
        <v>24557.298149999995</v>
      </c>
      <c r="Q97" s="63">
        <v>32743.064199999993</v>
      </c>
      <c r="R97" s="63">
        <v>32392.870999999999</v>
      </c>
      <c r="S97" s="63">
        <v>30987.389719999996</v>
      </c>
      <c r="T97" s="33">
        <f t="shared" si="17"/>
        <v>14</v>
      </c>
      <c r="U97" s="34">
        <f t="shared" si="12"/>
        <v>26716</v>
      </c>
      <c r="V97" s="36">
        <f t="shared" si="18"/>
        <v>3883.8677140019131</v>
      </c>
      <c r="W97" s="36">
        <f t="shared" si="19"/>
        <v>21944.879999999997</v>
      </c>
      <c r="X97" s="36">
        <f t="shared" si="20"/>
        <v>26439.771876344472</v>
      </c>
      <c r="Y97" s="36">
        <f t="shared" si="13"/>
        <v>24785.549074999995</v>
      </c>
      <c r="Z97" s="37">
        <f t="shared" si="14"/>
        <v>14.537609350209287</v>
      </c>
      <c r="AA97" s="38">
        <f t="shared" si="15"/>
        <v>85.462390649790706</v>
      </c>
      <c r="AB97" s="68" t="str">
        <f t="shared" si="16"/>
        <v>ALTO</v>
      </c>
      <c r="AC97" s="69" t="str">
        <f t="shared" si="21"/>
        <v>VALOR PROMEDIO UNITARIO</v>
      </c>
      <c r="AD97" s="70">
        <f t="shared" si="22"/>
        <v>26716</v>
      </c>
      <c r="AE97" s="35">
        <f t="shared" si="23"/>
        <v>26716</v>
      </c>
    </row>
    <row r="98" spans="1:33" ht="48" customHeight="1">
      <c r="A98" s="19"/>
      <c r="B98" s="61">
        <v>93</v>
      </c>
      <c r="C98" s="61" t="s">
        <v>134</v>
      </c>
      <c r="D98" s="61" t="s">
        <v>39</v>
      </c>
      <c r="E98" s="41" t="s">
        <v>40</v>
      </c>
      <c r="F98" s="71"/>
      <c r="G98" s="63">
        <v>365748</v>
      </c>
      <c r="H98" s="63">
        <v>440993.29399999999</v>
      </c>
      <c r="I98" s="63">
        <v>447984.65109999996</v>
      </c>
      <c r="J98" s="72"/>
      <c r="K98" s="63">
        <v>479983.55474999995</v>
      </c>
      <c r="L98" s="63">
        <v>561757.41902000003</v>
      </c>
      <c r="M98" s="63">
        <v>447984.65109999996</v>
      </c>
      <c r="N98" s="63">
        <v>425234.6</v>
      </c>
      <c r="O98" s="63">
        <v>462505.16199999995</v>
      </c>
      <c r="P98" s="63">
        <v>479983.55474999995</v>
      </c>
      <c r="Q98" s="63">
        <v>639978.07299999997</v>
      </c>
      <c r="R98" s="63">
        <v>637851.89999999991</v>
      </c>
      <c r="S98" s="63">
        <v>605673.81135999993</v>
      </c>
      <c r="T98" s="33">
        <f t="shared" si="17"/>
        <v>12</v>
      </c>
      <c r="U98" s="34">
        <f t="shared" si="12"/>
        <v>499640</v>
      </c>
      <c r="V98" s="36">
        <f t="shared" si="18"/>
        <v>85775.876699513537</v>
      </c>
      <c r="W98" s="36">
        <f t="shared" si="19"/>
        <v>365748</v>
      </c>
      <c r="X98" s="36">
        <f t="shared" si="20"/>
        <v>492512.83833039115</v>
      </c>
      <c r="Y98" s="36">
        <f t="shared" si="13"/>
        <v>471244.35837499995</v>
      </c>
      <c r="Z98" s="37">
        <f t="shared" si="14"/>
        <v>17.167535965798081</v>
      </c>
      <c r="AA98" s="38">
        <f t="shared" si="15"/>
        <v>82.832464034201919</v>
      </c>
      <c r="AB98" s="68" t="str">
        <f t="shared" si="16"/>
        <v>ALTO</v>
      </c>
      <c r="AC98" s="69" t="str">
        <f t="shared" si="21"/>
        <v>VALOR PROMEDIO UNITARIO</v>
      </c>
      <c r="AD98" s="70">
        <f t="shared" si="22"/>
        <v>499640</v>
      </c>
      <c r="AE98" s="35">
        <f t="shared" si="23"/>
        <v>499640</v>
      </c>
    </row>
    <row r="99" spans="1:33" ht="30">
      <c r="A99" s="19"/>
      <c r="B99" s="61">
        <v>94</v>
      </c>
      <c r="C99" s="61" t="s">
        <v>135</v>
      </c>
      <c r="D99" s="61" t="s">
        <v>39</v>
      </c>
      <c r="E99" s="41" t="s">
        <v>40</v>
      </c>
      <c r="F99" s="71"/>
      <c r="G99" s="63">
        <v>7314.9599999999982</v>
      </c>
      <c r="H99" s="63">
        <v>10255.657999999999</v>
      </c>
      <c r="I99" s="63">
        <v>10418.247699999998</v>
      </c>
      <c r="J99" s="63">
        <v>10005.519999999999</v>
      </c>
      <c r="K99" s="63">
        <v>11162.408249999999</v>
      </c>
      <c r="L99" s="63">
        <v>13064.70774</v>
      </c>
      <c r="M99" s="63">
        <v>10418.247699999998</v>
      </c>
      <c r="N99" s="63">
        <v>12506.9</v>
      </c>
      <c r="O99" s="63">
        <v>10755.933999999999</v>
      </c>
      <c r="P99" s="63">
        <v>11162.408249999999</v>
      </c>
      <c r="Q99" s="63">
        <v>14883.210999999999</v>
      </c>
      <c r="R99" s="63">
        <v>12319.296499999999</v>
      </c>
      <c r="S99" s="63">
        <v>14084.955479999999</v>
      </c>
      <c r="T99" s="33">
        <f t="shared" si="17"/>
        <v>13</v>
      </c>
      <c r="U99" s="34">
        <f t="shared" si="12"/>
        <v>11412</v>
      </c>
      <c r="V99" s="36">
        <f t="shared" si="18"/>
        <v>1892.872932071914</v>
      </c>
      <c r="W99" s="36">
        <f t="shared" si="19"/>
        <v>7314.9599999999982</v>
      </c>
      <c r="X99" s="36">
        <f t="shared" si="20"/>
        <v>11246.957778563909</v>
      </c>
      <c r="Y99" s="36">
        <f t="shared" si="13"/>
        <v>11162.408249999999</v>
      </c>
      <c r="Z99" s="37">
        <f t="shared" si="14"/>
        <v>16.586688854468225</v>
      </c>
      <c r="AA99" s="38">
        <f t="shared" si="15"/>
        <v>83.413311145531779</v>
      </c>
      <c r="AB99" s="68" t="str">
        <f t="shared" si="16"/>
        <v>ALTO</v>
      </c>
      <c r="AC99" s="69" t="str">
        <f t="shared" si="21"/>
        <v>VALOR PROMEDIO UNITARIO</v>
      </c>
      <c r="AD99" s="70">
        <f t="shared" si="22"/>
        <v>11412</v>
      </c>
      <c r="AE99" s="35">
        <f t="shared" si="23"/>
        <v>11412</v>
      </c>
    </row>
    <row r="100" spans="1:33" ht="41.7" customHeight="1">
      <c r="A100" s="27"/>
      <c r="B100" s="61">
        <v>95</v>
      </c>
      <c r="C100" s="61" t="s">
        <v>136</v>
      </c>
      <c r="D100" s="61" t="s">
        <v>39</v>
      </c>
      <c r="E100" s="41" t="s">
        <v>40</v>
      </c>
      <c r="F100" s="71"/>
      <c r="G100" s="63">
        <v>121915.99999999997</v>
      </c>
      <c r="H100" s="63">
        <v>184601.84399999998</v>
      </c>
      <c r="I100" s="63">
        <v>187528.45859999998</v>
      </c>
      <c r="J100" s="63">
        <v>187603.5</v>
      </c>
      <c r="K100" s="63">
        <v>200923.34849999999</v>
      </c>
      <c r="L100" s="63">
        <v>235154.73379999999</v>
      </c>
      <c r="M100" s="63">
        <v>187528.45859999998</v>
      </c>
      <c r="N100" s="63">
        <v>187603.5</v>
      </c>
      <c r="O100" s="63">
        <v>193606.81199999998</v>
      </c>
      <c r="P100" s="63">
        <v>200923.34849999999</v>
      </c>
      <c r="Q100" s="63">
        <v>267897.79800000001</v>
      </c>
      <c r="R100" s="63">
        <v>261269.14099999997</v>
      </c>
      <c r="S100" s="63">
        <v>253537.73275999996</v>
      </c>
      <c r="T100" s="33">
        <f t="shared" si="17"/>
        <v>13</v>
      </c>
      <c r="U100" s="34">
        <f t="shared" si="12"/>
        <v>205392</v>
      </c>
      <c r="V100" s="36">
        <f t="shared" si="18"/>
        <v>38313.922729932747</v>
      </c>
      <c r="W100" s="36">
        <f t="shared" si="19"/>
        <v>121915.99999999997</v>
      </c>
      <c r="X100" s="36">
        <f t="shared" si="20"/>
        <v>201598.97011021839</v>
      </c>
      <c r="Y100" s="36">
        <f t="shared" si="13"/>
        <v>193606.81199999998</v>
      </c>
      <c r="Z100" s="37">
        <f t="shared" si="14"/>
        <v>18.65404822482509</v>
      </c>
      <c r="AA100" s="38">
        <f t="shared" si="15"/>
        <v>81.34595177517491</v>
      </c>
      <c r="AB100" s="68" t="str">
        <f t="shared" si="16"/>
        <v>ALTO</v>
      </c>
      <c r="AC100" s="69" t="str">
        <f t="shared" si="21"/>
        <v>VALOR PROMEDIO UNITARIO</v>
      </c>
      <c r="AD100" s="70">
        <f t="shared" si="22"/>
        <v>205392</v>
      </c>
      <c r="AE100" s="35">
        <f t="shared" si="23"/>
        <v>205392</v>
      </c>
      <c r="AG100" s="14"/>
    </row>
    <row r="101" spans="1:33" ht="30">
      <c r="A101" s="27"/>
      <c r="B101" s="61">
        <v>96</v>
      </c>
      <c r="C101" s="61" t="s">
        <v>137</v>
      </c>
      <c r="D101" s="61" t="s">
        <v>39</v>
      </c>
      <c r="E101" s="41" t="s">
        <v>40</v>
      </c>
      <c r="F101" s="62">
        <v>690200</v>
      </c>
      <c r="G101" s="63">
        <v>536430.39999999991</v>
      </c>
      <c r="H101" s="63">
        <v>809819.67299999995</v>
      </c>
      <c r="I101" s="63">
        <v>822658.17678463995</v>
      </c>
      <c r="J101" s="63">
        <v>975538.2</v>
      </c>
      <c r="K101" s="63">
        <v>881420.02542999992</v>
      </c>
      <c r="L101" s="63">
        <v>1031586.6216599998</v>
      </c>
      <c r="M101" s="63">
        <v>822657.60646999988</v>
      </c>
      <c r="N101" s="63">
        <v>587824.29999999993</v>
      </c>
      <c r="O101" s="63">
        <v>849322.55899999989</v>
      </c>
      <c r="P101" s="63">
        <v>881383.75541999983</v>
      </c>
      <c r="Q101" s="63">
        <v>1175225.9668351999</v>
      </c>
      <c r="R101" s="63">
        <v>1156888.25</v>
      </c>
      <c r="S101" s="63">
        <v>1112231.1338799999</v>
      </c>
      <c r="T101" s="33">
        <f t="shared" si="17"/>
        <v>14</v>
      </c>
      <c r="U101" s="34">
        <f t="shared" si="12"/>
        <v>880942</v>
      </c>
      <c r="V101" s="36">
        <f t="shared" si="18"/>
        <v>189308.46037967174</v>
      </c>
      <c r="W101" s="36">
        <f t="shared" si="19"/>
        <v>536430.39999999991</v>
      </c>
      <c r="X101" s="36">
        <f t="shared" si="20"/>
        <v>859344.35016144102</v>
      </c>
      <c r="Y101" s="36">
        <f t="shared" si="13"/>
        <v>865353.15720999986</v>
      </c>
      <c r="Z101" s="37">
        <f t="shared" si="14"/>
        <v>21.489321701050894</v>
      </c>
      <c r="AA101" s="38">
        <f t="shared" si="15"/>
        <v>78.510678298949102</v>
      </c>
      <c r="AB101" s="68" t="str">
        <f t="shared" si="16"/>
        <v>ALTO</v>
      </c>
      <c r="AC101" s="69" t="str">
        <f t="shared" si="21"/>
        <v>VALOR PROMEDIO UNITARIO</v>
      </c>
      <c r="AD101" s="70">
        <f t="shared" si="22"/>
        <v>880942</v>
      </c>
      <c r="AE101" s="35">
        <f t="shared" si="23"/>
        <v>880942</v>
      </c>
      <c r="AG101" s="14"/>
    </row>
    <row r="102" spans="1:33" ht="30">
      <c r="A102" s="27"/>
      <c r="B102" s="61">
        <v>97</v>
      </c>
      <c r="C102" s="61" t="s">
        <v>138</v>
      </c>
      <c r="D102" s="61" t="s">
        <v>39</v>
      </c>
      <c r="E102" s="41" t="s">
        <v>40</v>
      </c>
      <c r="F102" s="71"/>
      <c r="G102" s="63">
        <v>731496</v>
      </c>
      <c r="H102" s="63">
        <v>1186660.9779999999</v>
      </c>
      <c r="I102" s="63">
        <v>1205473.5630468298</v>
      </c>
      <c r="J102" s="63">
        <v>1375759</v>
      </c>
      <c r="K102" s="63">
        <v>1291578.8081699999</v>
      </c>
      <c r="L102" s="63">
        <v>1511623.9560799997</v>
      </c>
      <c r="M102" s="63">
        <v>1205473.8044299998</v>
      </c>
      <c r="N102" s="63">
        <v>875483</v>
      </c>
      <c r="O102" s="63">
        <v>1244546.905</v>
      </c>
      <c r="P102" s="63">
        <v>1291565.0505799998</v>
      </c>
      <c r="Q102" s="63">
        <v>1722105.0900668998</v>
      </c>
      <c r="R102" s="63">
        <v>1719698.75</v>
      </c>
      <c r="S102" s="63">
        <v>1629796.2520399997</v>
      </c>
      <c r="T102" s="33">
        <f t="shared" si="17"/>
        <v>13</v>
      </c>
      <c r="U102" s="34">
        <f t="shared" si="12"/>
        <v>1307020</v>
      </c>
      <c r="V102" s="36">
        <f t="shared" si="18"/>
        <v>284241.71103845479</v>
      </c>
      <c r="W102" s="36">
        <f t="shared" si="19"/>
        <v>731496</v>
      </c>
      <c r="X102" s="36">
        <f t="shared" si="20"/>
        <v>1272822.4472249353</v>
      </c>
      <c r="Y102" s="36">
        <f t="shared" si="13"/>
        <v>1291565.0505799998</v>
      </c>
      <c r="Z102" s="37">
        <f t="shared" si="14"/>
        <v>21.747311520746031</v>
      </c>
      <c r="AA102" s="38">
        <f t="shared" si="15"/>
        <v>78.252688479253976</v>
      </c>
      <c r="AB102" s="68" t="str">
        <f t="shared" si="16"/>
        <v>ALTO</v>
      </c>
      <c r="AC102" s="69" t="str">
        <f t="shared" si="21"/>
        <v>VALOR PROMEDIO UNITARIO</v>
      </c>
      <c r="AD102" s="70">
        <f t="shared" si="22"/>
        <v>1307020</v>
      </c>
      <c r="AE102" s="35">
        <f t="shared" si="23"/>
        <v>1307020</v>
      </c>
      <c r="AG102" s="14"/>
    </row>
    <row r="103" spans="1:33" ht="30">
      <c r="A103" s="27"/>
      <c r="B103" s="61">
        <v>98</v>
      </c>
      <c r="C103" s="61" t="s">
        <v>139</v>
      </c>
      <c r="D103" s="61" t="s">
        <v>39</v>
      </c>
      <c r="E103" s="41" t="s">
        <v>40</v>
      </c>
      <c r="F103" s="71"/>
      <c r="G103" s="63">
        <v>731496</v>
      </c>
      <c r="H103" s="63">
        <v>1230678.96</v>
      </c>
      <c r="I103" s="63">
        <v>1250189.7239999999</v>
      </c>
      <c r="J103" s="63">
        <v>1438293.5</v>
      </c>
      <c r="K103" s="63">
        <v>1339488.99</v>
      </c>
      <c r="L103" s="63">
        <v>1567697.39154</v>
      </c>
      <c r="M103" s="63">
        <v>1250189.7239999999</v>
      </c>
      <c r="N103" s="63">
        <v>1063086.5</v>
      </c>
      <c r="O103" s="63">
        <v>1290712.0799999998</v>
      </c>
      <c r="P103" s="63">
        <v>1339488.99</v>
      </c>
      <c r="Q103" s="63">
        <v>1785985.3199999998</v>
      </c>
      <c r="R103" s="63">
        <v>1775979.7999999998</v>
      </c>
      <c r="S103" s="63">
        <v>1690253.1772799997</v>
      </c>
      <c r="T103" s="33">
        <f t="shared" si="17"/>
        <v>13</v>
      </c>
      <c r="U103" s="34">
        <f t="shared" si="12"/>
        <v>1365657</v>
      </c>
      <c r="V103" s="36">
        <f t="shared" si="18"/>
        <v>283125.35452858795</v>
      </c>
      <c r="W103" s="36">
        <f t="shared" si="19"/>
        <v>731496</v>
      </c>
      <c r="X103" s="36">
        <f t="shared" si="20"/>
        <v>1332804.1274039971</v>
      </c>
      <c r="Y103" s="36">
        <f t="shared" si="13"/>
        <v>1339488.99</v>
      </c>
      <c r="Z103" s="37">
        <f t="shared" si="14"/>
        <v>20.731805609211388</v>
      </c>
      <c r="AA103" s="38">
        <f t="shared" si="15"/>
        <v>79.268194390788608</v>
      </c>
      <c r="AB103" s="68" t="str">
        <f t="shared" si="16"/>
        <v>ALTO</v>
      </c>
      <c r="AC103" s="69" t="str">
        <f t="shared" si="21"/>
        <v>VALOR PROMEDIO UNITARIO</v>
      </c>
      <c r="AD103" s="70">
        <f t="shared" si="22"/>
        <v>1365657</v>
      </c>
      <c r="AE103" s="35">
        <f t="shared" si="23"/>
        <v>1365657</v>
      </c>
      <c r="AG103" s="14"/>
    </row>
    <row r="104" spans="1:33" ht="30">
      <c r="A104" s="27"/>
      <c r="B104" s="61">
        <v>99</v>
      </c>
      <c r="C104" s="61" t="s">
        <v>140</v>
      </c>
      <c r="D104" s="61" t="s">
        <v>39</v>
      </c>
      <c r="E104" s="41" t="s">
        <v>40</v>
      </c>
      <c r="F104" s="71"/>
      <c r="G104" s="63">
        <v>853412</v>
      </c>
      <c r="H104" s="63">
        <v>984543.16799999995</v>
      </c>
      <c r="I104" s="63">
        <v>1000151.7791999999</v>
      </c>
      <c r="J104" s="63">
        <v>1188155.5</v>
      </c>
      <c r="K104" s="63">
        <v>1071591.192</v>
      </c>
      <c r="L104" s="63">
        <v>1254156.9126799998</v>
      </c>
      <c r="M104" s="63">
        <v>1000151.7791999999</v>
      </c>
      <c r="N104" s="63">
        <v>875483</v>
      </c>
      <c r="O104" s="63">
        <v>1032569.664</v>
      </c>
      <c r="P104" s="63">
        <v>1071591.192</v>
      </c>
      <c r="Q104" s="63">
        <v>1428788.2559999998</v>
      </c>
      <c r="R104" s="63">
        <v>1375759</v>
      </c>
      <c r="S104" s="63">
        <v>1352202.0541599998</v>
      </c>
      <c r="T104" s="33">
        <f t="shared" si="17"/>
        <v>13</v>
      </c>
      <c r="U104" s="34">
        <f t="shared" si="12"/>
        <v>1114504</v>
      </c>
      <c r="V104" s="36">
        <f t="shared" si="18"/>
        <v>181276.58768955749</v>
      </c>
      <c r="W104" s="36">
        <f t="shared" si="19"/>
        <v>853412</v>
      </c>
      <c r="X104" s="36">
        <f t="shared" si="20"/>
        <v>1100082.3709928694</v>
      </c>
      <c r="Y104" s="36">
        <f t="shared" si="13"/>
        <v>1071591.192</v>
      </c>
      <c r="Z104" s="37">
        <f t="shared" si="14"/>
        <v>16.265225399779407</v>
      </c>
      <c r="AA104" s="38">
        <f t="shared" si="15"/>
        <v>83.734774600220589</v>
      </c>
      <c r="AB104" s="68" t="str">
        <f t="shared" si="16"/>
        <v>ALTO</v>
      </c>
      <c r="AC104" s="69" t="str">
        <f t="shared" si="21"/>
        <v>VALOR PROMEDIO UNITARIO</v>
      </c>
      <c r="AD104" s="70">
        <f t="shared" si="22"/>
        <v>1114504</v>
      </c>
      <c r="AE104" s="35">
        <f t="shared" si="23"/>
        <v>1114504</v>
      </c>
      <c r="AG104" s="14"/>
    </row>
    <row r="105" spans="1:33" ht="30">
      <c r="A105" s="27"/>
      <c r="B105" s="61">
        <v>100</v>
      </c>
      <c r="C105" s="61" t="s">
        <v>141</v>
      </c>
      <c r="D105" s="61" t="s">
        <v>39</v>
      </c>
      <c r="E105" s="41" t="s">
        <v>40</v>
      </c>
      <c r="F105" s="71"/>
      <c r="G105" s="63">
        <v>85341.2</v>
      </c>
      <c r="H105" s="63">
        <v>82045.263999999996</v>
      </c>
      <c r="I105" s="63">
        <v>83345.981599999985</v>
      </c>
      <c r="J105" s="63">
        <v>100055.2</v>
      </c>
      <c r="K105" s="63">
        <v>89299.265999999989</v>
      </c>
      <c r="L105" s="63">
        <v>104512.65915999998</v>
      </c>
      <c r="M105" s="63">
        <v>83345.981599999985</v>
      </c>
      <c r="N105" s="63">
        <v>75041.399999999994</v>
      </c>
      <c r="O105" s="63">
        <v>86047.471999999994</v>
      </c>
      <c r="P105" s="63">
        <v>89299.265999999989</v>
      </c>
      <c r="Q105" s="63">
        <v>119065.68799999999</v>
      </c>
      <c r="R105" s="63">
        <v>118815.54999999999</v>
      </c>
      <c r="S105" s="63">
        <v>112683.30131999998</v>
      </c>
      <c r="T105" s="33">
        <f t="shared" si="17"/>
        <v>13</v>
      </c>
      <c r="U105" s="34">
        <f t="shared" si="12"/>
        <v>94531</v>
      </c>
      <c r="V105" s="36">
        <f t="shared" si="18"/>
        <v>14273.317678442365</v>
      </c>
      <c r="W105" s="36">
        <f t="shared" si="19"/>
        <v>75041.399999999994</v>
      </c>
      <c r="X105" s="36">
        <f t="shared" si="20"/>
        <v>93501.548575141089</v>
      </c>
      <c r="Y105" s="36">
        <f t="shared" si="13"/>
        <v>89299.265999999989</v>
      </c>
      <c r="Z105" s="37">
        <f t="shared" si="14"/>
        <v>15.099086731804768</v>
      </c>
      <c r="AA105" s="38">
        <f t="shared" si="15"/>
        <v>84.900913268195239</v>
      </c>
      <c r="AB105" s="68" t="str">
        <f t="shared" si="16"/>
        <v>ALTO</v>
      </c>
      <c r="AC105" s="69" t="str">
        <f t="shared" si="21"/>
        <v>VALOR PROMEDIO UNITARIO</v>
      </c>
      <c r="AD105" s="70">
        <f t="shared" si="22"/>
        <v>94531</v>
      </c>
      <c r="AE105" s="35">
        <f t="shared" si="23"/>
        <v>94531</v>
      </c>
      <c r="AG105" s="14"/>
    </row>
    <row r="106" spans="1:33" ht="30">
      <c r="A106" s="27"/>
      <c r="B106" s="61">
        <v>101</v>
      </c>
      <c r="C106" s="61" t="s">
        <v>142</v>
      </c>
      <c r="D106" s="61" t="s">
        <v>39</v>
      </c>
      <c r="E106" s="41" t="s">
        <v>40</v>
      </c>
      <c r="F106" s="62">
        <v>285600</v>
      </c>
      <c r="G106" s="63">
        <v>243831.99999999994</v>
      </c>
      <c r="H106" s="63">
        <v>440993.29399999999</v>
      </c>
      <c r="I106" s="63">
        <v>447984.65109999996</v>
      </c>
      <c r="J106" s="63">
        <v>512782.89999999997</v>
      </c>
      <c r="K106" s="63">
        <v>479983.55474999995</v>
      </c>
      <c r="L106" s="63">
        <v>561757.41902000003</v>
      </c>
      <c r="M106" s="63">
        <v>447984.65109999996</v>
      </c>
      <c r="N106" s="63">
        <v>262644.89999999997</v>
      </c>
      <c r="O106" s="63">
        <v>462505.16199999995</v>
      </c>
      <c r="P106" s="63">
        <v>479983.55474999995</v>
      </c>
      <c r="Q106" s="63">
        <v>639978.07299999997</v>
      </c>
      <c r="R106" s="63">
        <v>637851.89999999991</v>
      </c>
      <c r="S106" s="63">
        <v>605673.81135999993</v>
      </c>
      <c r="T106" s="33">
        <f t="shared" si="17"/>
        <v>14</v>
      </c>
      <c r="U106" s="34">
        <f t="shared" si="12"/>
        <v>464968</v>
      </c>
      <c r="V106" s="36">
        <f t="shared" si="18"/>
        <v>124093.06733178443</v>
      </c>
      <c r="W106" s="36">
        <f t="shared" si="19"/>
        <v>243831.99999999994</v>
      </c>
      <c r="X106" s="36">
        <f t="shared" si="20"/>
        <v>445901.97364353365</v>
      </c>
      <c r="Y106" s="36">
        <f t="shared" si="13"/>
        <v>471244.35837499995</v>
      </c>
      <c r="Z106" s="37">
        <f t="shared" si="14"/>
        <v>26.68851777580058</v>
      </c>
      <c r="AA106" s="38">
        <f t="shared" si="15"/>
        <v>73.311482224199423</v>
      </c>
      <c r="AB106" s="68" t="str">
        <f t="shared" si="16"/>
        <v>ALTO</v>
      </c>
      <c r="AC106" s="69" t="str">
        <f t="shared" si="21"/>
        <v>VALOR PROMEDIO UNITARIO</v>
      </c>
      <c r="AD106" s="70">
        <f t="shared" si="22"/>
        <v>464968</v>
      </c>
      <c r="AE106" s="35">
        <f t="shared" si="23"/>
        <v>464968</v>
      </c>
      <c r="AG106" s="14"/>
    </row>
    <row r="107" spans="1:33" ht="30">
      <c r="A107" s="27"/>
      <c r="B107" s="61">
        <v>102</v>
      </c>
      <c r="C107" s="61" t="s">
        <v>143</v>
      </c>
      <c r="D107" s="61" t="s">
        <v>39</v>
      </c>
      <c r="E107" s="41" t="s">
        <v>40</v>
      </c>
      <c r="F107" s="62"/>
      <c r="G107" s="63">
        <v>731496</v>
      </c>
      <c r="H107" s="63">
        <v>871730.92999999993</v>
      </c>
      <c r="I107" s="63">
        <v>885551.05449999997</v>
      </c>
      <c r="J107" s="63">
        <v>1075593.3999999999</v>
      </c>
      <c r="K107" s="63">
        <v>948804.70124999993</v>
      </c>
      <c r="L107" s="63">
        <v>1110451.38099</v>
      </c>
      <c r="M107" s="63">
        <v>885551.05449999997</v>
      </c>
      <c r="N107" s="63">
        <v>625345</v>
      </c>
      <c r="O107" s="63">
        <v>914254.3899999999</v>
      </c>
      <c r="P107" s="63">
        <v>948804.70124999993</v>
      </c>
      <c r="Q107" s="63">
        <v>1265072.9349999998</v>
      </c>
      <c r="R107" s="63">
        <v>1248939.034</v>
      </c>
      <c r="S107" s="63">
        <v>1197262.6672399999</v>
      </c>
      <c r="T107" s="33">
        <f t="shared" si="17"/>
        <v>13</v>
      </c>
      <c r="U107" s="34">
        <f t="shared" si="12"/>
        <v>977604</v>
      </c>
      <c r="V107" s="36">
        <f t="shared" si="18"/>
        <v>186102.84337438998</v>
      </c>
      <c r="W107" s="36">
        <f t="shared" si="19"/>
        <v>625345</v>
      </c>
      <c r="X107" s="36">
        <f t="shared" si="20"/>
        <v>959155.27142760972</v>
      </c>
      <c r="Y107" s="36">
        <f t="shared" si="13"/>
        <v>948804.70124999993</v>
      </c>
      <c r="Z107" s="37">
        <f t="shared" si="14"/>
        <v>19.036628673204074</v>
      </c>
      <c r="AA107" s="38">
        <f t="shared" si="15"/>
        <v>80.963371326795922</v>
      </c>
      <c r="AB107" s="68" t="str">
        <f t="shared" si="16"/>
        <v>ALTO</v>
      </c>
      <c r="AC107" s="69" t="str">
        <f t="shared" si="21"/>
        <v>VALOR PROMEDIO UNITARIO</v>
      </c>
      <c r="AD107" s="70">
        <f t="shared" si="22"/>
        <v>977604</v>
      </c>
      <c r="AE107" s="35">
        <f t="shared" si="23"/>
        <v>977604</v>
      </c>
      <c r="AG107" s="14"/>
    </row>
    <row r="108" spans="1:33" ht="30">
      <c r="A108" s="27"/>
      <c r="B108" s="61">
        <v>103</v>
      </c>
      <c r="C108" s="61" t="s">
        <v>144</v>
      </c>
      <c r="D108" s="61" t="s">
        <v>39</v>
      </c>
      <c r="E108" s="41" t="s">
        <v>40</v>
      </c>
      <c r="F108" s="62"/>
      <c r="G108" s="63">
        <v>158490.79999999999</v>
      </c>
      <c r="H108" s="63">
        <v>225624.476</v>
      </c>
      <c r="I108" s="63">
        <v>229201.44939999998</v>
      </c>
      <c r="J108" s="63">
        <v>187603.5</v>
      </c>
      <c r="K108" s="63">
        <v>245572.98149999999</v>
      </c>
      <c r="L108" s="63">
        <v>287411.06338000001</v>
      </c>
      <c r="M108" s="63">
        <v>229201.44939999998</v>
      </c>
      <c r="N108" s="63">
        <v>150082.79999999999</v>
      </c>
      <c r="O108" s="63">
        <v>236630.54799999998</v>
      </c>
      <c r="P108" s="63">
        <v>245572.98149999999</v>
      </c>
      <c r="Q108" s="63">
        <v>327430.64199999999</v>
      </c>
      <c r="R108" s="63">
        <v>325179.39999999997</v>
      </c>
      <c r="S108" s="63">
        <v>309879.99299999996</v>
      </c>
      <c r="T108" s="33">
        <f t="shared" si="17"/>
        <v>13</v>
      </c>
      <c r="U108" s="34">
        <f t="shared" si="12"/>
        <v>242914</v>
      </c>
      <c r="V108" s="36">
        <f t="shared" si="18"/>
        <v>55406.101680298212</v>
      </c>
      <c r="W108" s="36">
        <f t="shared" si="19"/>
        <v>150082.79999999999</v>
      </c>
      <c r="X108" s="36">
        <f t="shared" si="20"/>
        <v>236289.11010499252</v>
      </c>
      <c r="Y108" s="36">
        <f t="shared" si="13"/>
        <v>236630.54799999998</v>
      </c>
      <c r="Z108" s="37">
        <f t="shared" si="14"/>
        <v>22.80893718776942</v>
      </c>
      <c r="AA108" s="38">
        <f t="shared" si="15"/>
        <v>77.191062812230584</v>
      </c>
      <c r="AB108" s="68" t="str">
        <f t="shared" si="16"/>
        <v>ALTO</v>
      </c>
      <c r="AC108" s="69" t="str">
        <f t="shared" si="21"/>
        <v>VALOR PROMEDIO UNITARIO</v>
      </c>
      <c r="AD108" s="70">
        <f t="shared" si="22"/>
        <v>242914</v>
      </c>
      <c r="AE108" s="35">
        <f t="shared" si="23"/>
        <v>242914</v>
      </c>
      <c r="AG108" s="14"/>
    </row>
    <row r="109" spans="1:33" ht="30">
      <c r="A109" s="27"/>
      <c r="B109" s="61">
        <v>104</v>
      </c>
      <c r="C109" s="61" t="s">
        <v>145</v>
      </c>
      <c r="D109" s="61" t="s">
        <v>39</v>
      </c>
      <c r="E109" s="41" t="s">
        <v>40</v>
      </c>
      <c r="F109" s="62"/>
      <c r="G109" s="63">
        <v>170682.4</v>
      </c>
      <c r="H109" s="63">
        <v>256391.44999999998</v>
      </c>
      <c r="I109" s="63">
        <v>260456.19249999998</v>
      </c>
      <c r="J109" s="63">
        <v>200110.4</v>
      </c>
      <c r="K109" s="63">
        <v>279060.20624999999</v>
      </c>
      <c r="L109" s="63">
        <v>326603.93590999994</v>
      </c>
      <c r="M109" s="63">
        <v>260456.19249999998</v>
      </c>
      <c r="N109" s="63">
        <v>150082.79999999999</v>
      </c>
      <c r="O109" s="63">
        <v>268898.34999999998</v>
      </c>
      <c r="P109" s="63">
        <v>279060.20624999999</v>
      </c>
      <c r="Q109" s="63">
        <v>372080.27499999997</v>
      </c>
      <c r="R109" s="63">
        <v>368953.55</v>
      </c>
      <c r="S109" s="63">
        <v>352136.07859999995</v>
      </c>
      <c r="T109" s="33">
        <f t="shared" si="17"/>
        <v>13</v>
      </c>
      <c r="U109" s="34">
        <f t="shared" si="12"/>
        <v>272690</v>
      </c>
      <c r="V109" s="36">
        <f t="shared" si="18"/>
        <v>67783.521078786682</v>
      </c>
      <c r="W109" s="36">
        <f t="shared" si="19"/>
        <v>150082.79999999999</v>
      </c>
      <c r="X109" s="36">
        <f t="shared" si="20"/>
        <v>263469.12486416003</v>
      </c>
      <c r="Y109" s="36">
        <f t="shared" si="13"/>
        <v>268898.34999999998</v>
      </c>
      <c r="Z109" s="37">
        <f t="shared" si="14"/>
        <v>24.857354900724882</v>
      </c>
      <c r="AA109" s="38">
        <f t="shared" si="15"/>
        <v>75.142645099275114</v>
      </c>
      <c r="AB109" s="68" t="str">
        <f t="shared" si="16"/>
        <v>ALTO</v>
      </c>
      <c r="AC109" s="69" t="str">
        <f t="shared" si="21"/>
        <v>VALOR PROMEDIO UNITARIO</v>
      </c>
      <c r="AD109" s="70">
        <f t="shared" si="22"/>
        <v>272690</v>
      </c>
      <c r="AE109" s="35">
        <f t="shared" si="23"/>
        <v>272690</v>
      </c>
      <c r="AG109" s="14"/>
    </row>
    <row r="110" spans="1:33" ht="30">
      <c r="A110" s="27"/>
      <c r="B110" s="61">
        <v>105</v>
      </c>
      <c r="C110" s="61" t="s">
        <v>146</v>
      </c>
      <c r="D110" s="61" t="s">
        <v>39</v>
      </c>
      <c r="E110" s="41" t="s">
        <v>40</v>
      </c>
      <c r="F110" s="62">
        <v>464100</v>
      </c>
      <c r="G110" s="63">
        <v>829028.79999999993</v>
      </c>
      <c r="H110" s="63">
        <v>1487070.41</v>
      </c>
      <c r="I110" s="63">
        <v>1510645.9164999998</v>
      </c>
      <c r="J110" s="63">
        <v>1750966</v>
      </c>
      <c r="K110" s="63">
        <v>1618549.1962499998</v>
      </c>
      <c r="L110" s="63">
        <v>1894300.0767599999</v>
      </c>
      <c r="M110" s="63">
        <v>1510645.9164999998</v>
      </c>
      <c r="N110" s="63">
        <v>1225676.2</v>
      </c>
      <c r="O110" s="63">
        <v>1559610.43</v>
      </c>
      <c r="P110" s="63">
        <v>1618549.1962499998</v>
      </c>
      <c r="Q110" s="63">
        <v>2158065.5949999997</v>
      </c>
      <c r="R110" s="63">
        <v>2151186.7999999998</v>
      </c>
      <c r="S110" s="63">
        <v>2042389.2558799998</v>
      </c>
      <c r="T110" s="33">
        <f t="shared" si="17"/>
        <v>14</v>
      </c>
      <c r="U110" s="34">
        <f t="shared" si="12"/>
        <v>1558627</v>
      </c>
      <c r="V110" s="36">
        <f t="shared" si="18"/>
        <v>459208.67606290476</v>
      </c>
      <c r="W110" s="36">
        <f t="shared" si="19"/>
        <v>464100</v>
      </c>
      <c r="X110" s="36">
        <f t="shared" si="20"/>
        <v>1462920.3521343197</v>
      </c>
      <c r="Y110" s="36">
        <f t="shared" si="13"/>
        <v>1589079.8131249999</v>
      </c>
      <c r="Z110" s="37">
        <f t="shared" si="14"/>
        <v>29.462384269161561</v>
      </c>
      <c r="AA110" s="38">
        <f t="shared" si="15"/>
        <v>70.537615730838439</v>
      </c>
      <c r="AB110" s="68" t="str">
        <f t="shared" si="16"/>
        <v>ALTO</v>
      </c>
      <c r="AC110" s="69" t="str">
        <f t="shared" si="21"/>
        <v>VALOR PROMEDIO UNITARIO</v>
      </c>
      <c r="AD110" s="70">
        <f t="shared" si="22"/>
        <v>1558627</v>
      </c>
      <c r="AE110" s="35">
        <f t="shared" si="23"/>
        <v>1558627</v>
      </c>
      <c r="AG110" s="14"/>
    </row>
    <row r="111" spans="1:33" ht="30">
      <c r="A111" s="27"/>
      <c r="B111" s="61">
        <v>106</v>
      </c>
      <c r="C111" s="61" t="s">
        <v>147</v>
      </c>
      <c r="D111" s="61" t="s">
        <v>148</v>
      </c>
      <c r="E111" s="41" t="s">
        <v>40</v>
      </c>
      <c r="F111" s="62">
        <v>49980</v>
      </c>
      <c r="G111" s="63">
        <v>121915.99999999997</v>
      </c>
      <c r="H111" s="63">
        <v>153834.87</v>
      </c>
      <c r="I111" s="63">
        <v>156273.71549999999</v>
      </c>
      <c r="J111" s="63">
        <v>150082.79999999999</v>
      </c>
      <c r="K111" s="63">
        <v>167436.12375</v>
      </c>
      <c r="L111" s="63">
        <v>195961.86126999996</v>
      </c>
      <c r="M111" s="63">
        <v>156273.71549999999</v>
      </c>
      <c r="N111" s="63">
        <v>212617.3</v>
      </c>
      <c r="O111" s="63">
        <v>161339.00999999998</v>
      </c>
      <c r="P111" s="63">
        <v>167436.12375</v>
      </c>
      <c r="Q111" s="63">
        <v>223248.16499999998</v>
      </c>
      <c r="R111" s="63">
        <v>218870.75</v>
      </c>
      <c r="S111" s="63">
        <v>211281.64715999996</v>
      </c>
      <c r="T111" s="33">
        <f t="shared" si="17"/>
        <v>14</v>
      </c>
      <c r="U111" s="34">
        <f t="shared" si="12"/>
        <v>167611</v>
      </c>
      <c r="V111" s="36">
        <f t="shared" si="18"/>
        <v>44060.098321579273</v>
      </c>
      <c r="W111" s="36">
        <f t="shared" si="19"/>
        <v>49980</v>
      </c>
      <c r="X111" s="36">
        <f t="shared" si="20"/>
        <v>159143.89617119206</v>
      </c>
      <c r="Y111" s="36">
        <f t="shared" si="13"/>
        <v>164387.56687499999</v>
      </c>
      <c r="Z111" s="37">
        <f t="shared" si="14"/>
        <v>26.287116192600291</v>
      </c>
      <c r="AA111" s="38">
        <f t="shared" si="15"/>
        <v>73.712883807399706</v>
      </c>
      <c r="AB111" s="68" t="str">
        <f t="shared" si="16"/>
        <v>ALTO</v>
      </c>
      <c r="AC111" s="69" t="str">
        <f t="shared" si="21"/>
        <v>VALOR PROMEDIO UNITARIO</v>
      </c>
      <c r="AD111" s="70">
        <f t="shared" si="22"/>
        <v>167611</v>
      </c>
      <c r="AE111" s="35">
        <f t="shared" si="23"/>
        <v>167611</v>
      </c>
      <c r="AG111" s="14"/>
    </row>
    <row r="112" spans="1:33" ht="30">
      <c r="A112" s="27"/>
      <c r="B112" s="61">
        <v>107</v>
      </c>
      <c r="C112" s="61" t="s">
        <v>149</v>
      </c>
      <c r="D112" s="61" t="s">
        <v>148</v>
      </c>
      <c r="E112" s="41" t="s">
        <v>40</v>
      </c>
      <c r="F112" s="62">
        <v>22276.799999999999</v>
      </c>
      <c r="G112" s="63">
        <v>85341.2</v>
      </c>
      <c r="H112" s="63">
        <v>128195.72499999999</v>
      </c>
      <c r="I112" s="63">
        <v>130228.09624999999</v>
      </c>
      <c r="J112" s="63">
        <v>137575.9</v>
      </c>
      <c r="K112" s="63">
        <v>139530.72847</v>
      </c>
      <c r="L112" s="63">
        <v>163301.34260999996</v>
      </c>
      <c r="M112" s="63">
        <v>130228.09624999999</v>
      </c>
      <c r="N112" s="63">
        <v>137575.9</v>
      </c>
      <c r="O112" s="63">
        <v>134449.17499999999</v>
      </c>
      <c r="P112" s="63">
        <v>139455.68706999999</v>
      </c>
      <c r="Q112" s="63">
        <v>186040.13749999998</v>
      </c>
      <c r="R112" s="63">
        <v>181350.05</v>
      </c>
      <c r="S112" s="63">
        <v>176067.42971999999</v>
      </c>
      <c r="T112" s="33">
        <f t="shared" si="17"/>
        <v>14</v>
      </c>
      <c r="U112" s="34">
        <f t="shared" si="12"/>
        <v>135115</v>
      </c>
      <c r="V112" s="36">
        <f t="shared" si="18"/>
        <v>40141.755118784444</v>
      </c>
      <c r="W112" s="36">
        <f t="shared" si="19"/>
        <v>22276.799999999999</v>
      </c>
      <c r="X112" s="36">
        <f t="shared" si="20"/>
        <v>123794.85927939425</v>
      </c>
      <c r="Y112" s="36">
        <f t="shared" si="13"/>
        <v>137575.9</v>
      </c>
      <c r="Z112" s="37">
        <f t="shared" si="14"/>
        <v>29.709325477396618</v>
      </c>
      <c r="AA112" s="38">
        <f t="shared" si="15"/>
        <v>70.290674522603382</v>
      </c>
      <c r="AB112" s="68" t="str">
        <f t="shared" si="16"/>
        <v>ALTO</v>
      </c>
      <c r="AC112" s="69" t="str">
        <f t="shared" si="21"/>
        <v>VALOR PROMEDIO UNITARIO</v>
      </c>
      <c r="AD112" s="70">
        <f t="shared" si="22"/>
        <v>135115</v>
      </c>
      <c r="AE112" s="35">
        <f t="shared" si="23"/>
        <v>135115</v>
      </c>
      <c r="AG112" s="14"/>
    </row>
    <row r="113" spans="1:33" ht="30">
      <c r="A113" s="27"/>
      <c r="B113" s="61">
        <v>108</v>
      </c>
      <c r="C113" s="61" t="s">
        <v>150</v>
      </c>
      <c r="D113" s="61" t="s">
        <v>148</v>
      </c>
      <c r="E113" s="41" t="s">
        <v>40</v>
      </c>
      <c r="F113" s="62"/>
      <c r="G113" s="63">
        <v>85341.2</v>
      </c>
      <c r="H113" s="63">
        <v>204087.38399999999</v>
      </c>
      <c r="I113" s="63">
        <v>207323.12922999996</v>
      </c>
      <c r="J113" s="63">
        <v>200110.4</v>
      </c>
      <c r="K113" s="63">
        <v>222132.54951999997</v>
      </c>
      <c r="L113" s="63">
        <v>259975.92753999998</v>
      </c>
      <c r="M113" s="63">
        <v>207323.12922999996</v>
      </c>
      <c r="N113" s="63">
        <v>200110.4</v>
      </c>
      <c r="O113" s="63">
        <v>214043.50699999998</v>
      </c>
      <c r="P113" s="63">
        <v>222057.50811999998</v>
      </c>
      <c r="Q113" s="63">
        <v>296175.89889999997</v>
      </c>
      <c r="R113" s="63">
        <v>293912.14999999997</v>
      </c>
      <c r="S113" s="63">
        <v>280300.73307999992</v>
      </c>
      <c r="T113" s="33">
        <f t="shared" si="17"/>
        <v>13</v>
      </c>
      <c r="U113" s="34">
        <f t="shared" si="12"/>
        <v>222530</v>
      </c>
      <c r="V113" s="36">
        <f t="shared" si="18"/>
        <v>52594.134161796253</v>
      </c>
      <c r="W113" s="36">
        <f t="shared" si="19"/>
        <v>85341.2</v>
      </c>
      <c r="X113" s="36">
        <f t="shared" si="20"/>
        <v>214278.20824461716</v>
      </c>
      <c r="Y113" s="36">
        <f t="shared" si="13"/>
        <v>214043.50699999998</v>
      </c>
      <c r="Z113" s="37">
        <f t="shared" si="14"/>
        <v>23.634626415223231</v>
      </c>
      <c r="AA113" s="38">
        <f t="shared" si="15"/>
        <v>76.365373584776762</v>
      </c>
      <c r="AB113" s="68" t="str">
        <f t="shared" si="16"/>
        <v>ALTO</v>
      </c>
      <c r="AC113" s="69" t="str">
        <f t="shared" si="21"/>
        <v>VALOR PROMEDIO UNITARIO</v>
      </c>
      <c r="AD113" s="70">
        <f t="shared" si="22"/>
        <v>222530</v>
      </c>
      <c r="AE113" s="35">
        <f t="shared" si="23"/>
        <v>222530</v>
      </c>
      <c r="AG113" s="14"/>
    </row>
    <row r="114" spans="1:33" ht="30">
      <c r="A114" s="27"/>
      <c r="B114" s="61">
        <v>109</v>
      </c>
      <c r="C114" s="61" t="s">
        <v>151</v>
      </c>
      <c r="D114" s="61" t="s">
        <v>148</v>
      </c>
      <c r="E114" s="41" t="s">
        <v>40</v>
      </c>
      <c r="F114" s="62">
        <v>84252</v>
      </c>
      <c r="G114" s="63">
        <v>243831.99999999994</v>
      </c>
      <c r="H114" s="63">
        <v>266647.10800000001</v>
      </c>
      <c r="I114" s="63">
        <v>270874.44019999995</v>
      </c>
      <c r="J114" s="63">
        <v>237631.09999999998</v>
      </c>
      <c r="K114" s="63">
        <v>290222.61449999997</v>
      </c>
      <c r="L114" s="63">
        <v>339667.39295999997</v>
      </c>
      <c r="M114" s="63">
        <v>270874.44019999995</v>
      </c>
      <c r="N114" s="63">
        <v>237631.09999999998</v>
      </c>
      <c r="O114" s="63">
        <v>279654.28399999999</v>
      </c>
      <c r="P114" s="63">
        <v>290222.61449999997</v>
      </c>
      <c r="Q114" s="63">
        <v>386963.48599999998</v>
      </c>
      <c r="R114" s="63">
        <v>381460.44999999995</v>
      </c>
      <c r="S114" s="63">
        <v>366221.03407999995</v>
      </c>
      <c r="T114" s="33">
        <f t="shared" si="17"/>
        <v>14</v>
      </c>
      <c r="U114" s="34">
        <f t="shared" si="12"/>
        <v>281868</v>
      </c>
      <c r="V114" s="36">
        <f t="shared" si="18"/>
        <v>73896.859022454912</v>
      </c>
      <c r="W114" s="36">
        <f t="shared" si="19"/>
        <v>84252</v>
      </c>
      <c r="X114" s="36">
        <f t="shared" si="20"/>
        <v>267914.67470949312</v>
      </c>
      <c r="Y114" s="36">
        <f t="shared" si="13"/>
        <v>275264.36209999997</v>
      </c>
      <c r="Z114" s="37">
        <f t="shared" si="14"/>
        <v>26.216831645470545</v>
      </c>
      <c r="AA114" s="38">
        <f t="shared" si="15"/>
        <v>73.783168354529451</v>
      </c>
      <c r="AB114" s="68" t="str">
        <f t="shared" si="16"/>
        <v>ALTO</v>
      </c>
      <c r="AC114" s="69" t="str">
        <f t="shared" si="21"/>
        <v>VALOR PROMEDIO UNITARIO</v>
      </c>
      <c r="AD114" s="70">
        <f t="shared" si="22"/>
        <v>281868</v>
      </c>
      <c r="AE114" s="35">
        <f t="shared" si="23"/>
        <v>281868</v>
      </c>
      <c r="AG114" s="14"/>
    </row>
    <row r="115" spans="1:33" ht="30">
      <c r="A115" s="27"/>
      <c r="B115" s="61">
        <v>110</v>
      </c>
      <c r="C115" s="61" t="s">
        <v>152</v>
      </c>
      <c r="D115" s="61" t="s">
        <v>148</v>
      </c>
      <c r="E115" s="41" t="s">
        <v>40</v>
      </c>
      <c r="F115" s="62">
        <v>36556.800000000003</v>
      </c>
      <c r="G115" s="63">
        <v>158490.79999999999</v>
      </c>
      <c r="H115" s="63">
        <v>204087.38399999999</v>
      </c>
      <c r="I115" s="63">
        <v>207323.12922999996</v>
      </c>
      <c r="J115" s="63">
        <v>225124.19999999998</v>
      </c>
      <c r="K115" s="63">
        <v>222132.54951999997</v>
      </c>
      <c r="L115" s="63">
        <v>259975.92753999998</v>
      </c>
      <c r="M115" s="63">
        <v>207323.12922999996</v>
      </c>
      <c r="N115" s="63">
        <v>175096.59999999998</v>
      </c>
      <c r="O115" s="63">
        <v>214043.50699999998</v>
      </c>
      <c r="P115" s="63">
        <v>222057.50811999998</v>
      </c>
      <c r="Q115" s="63">
        <v>296175.89889999997</v>
      </c>
      <c r="R115" s="63">
        <v>293912.14999999997</v>
      </c>
      <c r="S115" s="63">
        <v>280300.73307999992</v>
      </c>
      <c r="T115" s="33">
        <f t="shared" si="17"/>
        <v>14</v>
      </c>
      <c r="U115" s="34">
        <f t="shared" si="12"/>
        <v>214471</v>
      </c>
      <c r="V115" s="36">
        <f t="shared" si="18"/>
        <v>63340.553018080842</v>
      </c>
      <c r="W115" s="36">
        <f t="shared" si="19"/>
        <v>36556.800000000003</v>
      </c>
      <c r="X115" s="36">
        <f t="shared" si="20"/>
        <v>197167.29000052647</v>
      </c>
      <c r="Y115" s="36">
        <f t="shared" si="13"/>
        <v>218050.50756</v>
      </c>
      <c r="Z115" s="37">
        <f t="shared" si="14"/>
        <v>29.533388205436097</v>
      </c>
      <c r="AA115" s="38">
        <f t="shared" si="15"/>
        <v>70.466611794563903</v>
      </c>
      <c r="AB115" s="68" t="str">
        <f t="shared" si="16"/>
        <v>ALTO</v>
      </c>
      <c r="AC115" s="69" t="str">
        <f t="shared" si="21"/>
        <v>VALOR PROMEDIO UNITARIO</v>
      </c>
      <c r="AD115" s="70">
        <f t="shared" si="22"/>
        <v>214471</v>
      </c>
      <c r="AE115" s="35">
        <f t="shared" si="23"/>
        <v>214471</v>
      </c>
      <c r="AG115" s="14"/>
    </row>
    <row r="116" spans="1:33" ht="30">
      <c r="A116" s="27"/>
      <c r="B116" s="61">
        <v>111</v>
      </c>
      <c r="C116" s="61" t="s">
        <v>153</v>
      </c>
      <c r="D116" s="61" t="s">
        <v>148</v>
      </c>
      <c r="E116" s="41" t="s">
        <v>40</v>
      </c>
      <c r="F116" s="62"/>
      <c r="G116" s="63">
        <v>219448.8</v>
      </c>
      <c r="H116" s="63">
        <v>451248.95199999999</v>
      </c>
      <c r="I116" s="63">
        <v>458402.89879999997</v>
      </c>
      <c r="J116" s="63">
        <v>525289.79999999993</v>
      </c>
      <c r="K116" s="63">
        <v>491145.96299999999</v>
      </c>
      <c r="L116" s="63">
        <v>574822.12676000001</v>
      </c>
      <c r="M116" s="63">
        <v>458402.89879999997</v>
      </c>
      <c r="N116" s="63">
        <v>262644.89999999997</v>
      </c>
      <c r="O116" s="63">
        <v>473261.09599999996</v>
      </c>
      <c r="P116" s="63">
        <v>491145.96299999999</v>
      </c>
      <c r="Q116" s="63">
        <v>654861.28399999999</v>
      </c>
      <c r="R116" s="63">
        <v>650358.79999999993</v>
      </c>
      <c r="S116" s="63">
        <v>619759.98599999992</v>
      </c>
      <c r="T116" s="33">
        <f t="shared" si="17"/>
        <v>13</v>
      </c>
      <c r="U116" s="34">
        <f t="shared" si="12"/>
        <v>486984</v>
      </c>
      <c r="V116" s="36">
        <f t="shared" si="18"/>
        <v>126102.29985822925</v>
      </c>
      <c r="W116" s="36">
        <f t="shared" si="19"/>
        <v>219448.8</v>
      </c>
      <c r="X116" s="36">
        <f t="shared" si="20"/>
        <v>466625.77180835861</v>
      </c>
      <c r="Y116" s="36">
        <f t="shared" si="13"/>
        <v>491145.96299999999</v>
      </c>
      <c r="Z116" s="37">
        <f t="shared" si="14"/>
        <v>25.894546814316126</v>
      </c>
      <c r="AA116" s="38">
        <f t="shared" si="15"/>
        <v>74.105453185683871</v>
      </c>
      <c r="AB116" s="68" t="str">
        <f t="shared" si="16"/>
        <v>ALTO</v>
      </c>
      <c r="AC116" s="69" t="str">
        <f t="shared" si="21"/>
        <v>VALOR PROMEDIO UNITARIO</v>
      </c>
      <c r="AD116" s="70">
        <f t="shared" si="22"/>
        <v>486984</v>
      </c>
      <c r="AE116" s="35">
        <f t="shared" si="23"/>
        <v>486984</v>
      </c>
      <c r="AG116" s="14"/>
    </row>
    <row r="117" spans="1:33" ht="30">
      <c r="A117" s="27"/>
      <c r="B117" s="61">
        <v>112</v>
      </c>
      <c r="C117" s="61" t="s">
        <v>154</v>
      </c>
      <c r="D117" s="61" t="s">
        <v>148</v>
      </c>
      <c r="E117" s="41" t="s">
        <v>40</v>
      </c>
      <c r="F117" s="62"/>
      <c r="G117" s="63">
        <v>365748</v>
      </c>
      <c r="H117" s="63">
        <v>707640.402</v>
      </c>
      <c r="I117" s="63">
        <v>718859.09129999985</v>
      </c>
      <c r="J117" s="63">
        <v>775427.79999999993</v>
      </c>
      <c r="K117" s="63">
        <v>770206.16924999992</v>
      </c>
      <c r="L117" s="63">
        <v>901426.0626699999</v>
      </c>
      <c r="M117" s="63">
        <v>718859.09129999985</v>
      </c>
      <c r="N117" s="63">
        <v>525289.79999999993</v>
      </c>
      <c r="O117" s="63">
        <v>742159.446</v>
      </c>
      <c r="P117" s="63">
        <v>770206.16924999992</v>
      </c>
      <c r="Q117" s="63">
        <v>1026941.5589999999</v>
      </c>
      <c r="R117" s="63">
        <v>1025565.7999999999</v>
      </c>
      <c r="S117" s="63">
        <v>971894.84543999983</v>
      </c>
      <c r="T117" s="33">
        <f t="shared" si="17"/>
        <v>13</v>
      </c>
      <c r="U117" s="34">
        <f t="shared" si="12"/>
        <v>770786</v>
      </c>
      <c r="V117" s="36">
        <f t="shared" si="18"/>
        <v>180295.92102308807</v>
      </c>
      <c r="W117" s="36">
        <f t="shared" si="19"/>
        <v>365748</v>
      </c>
      <c r="X117" s="36">
        <f t="shared" si="20"/>
        <v>745919.07971981948</v>
      </c>
      <c r="Y117" s="36">
        <f t="shared" si="13"/>
        <v>770206.16924999992</v>
      </c>
      <c r="Z117" s="37">
        <f t="shared" si="14"/>
        <v>23.391177450432167</v>
      </c>
      <c r="AA117" s="38">
        <f t="shared" si="15"/>
        <v>76.608822549567833</v>
      </c>
      <c r="AB117" s="68" t="str">
        <f t="shared" si="16"/>
        <v>ALTO</v>
      </c>
      <c r="AC117" s="69" t="str">
        <f t="shared" si="21"/>
        <v>VALOR PROMEDIO UNITARIO</v>
      </c>
      <c r="AD117" s="70">
        <f t="shared" si="22"/>
        <v>770786</v>
      </c>
      <c r="AE117" s="35">
        <f t="shared" si="23"/>
        <v>770786</v>
      </c>
      <c r="AG117" s="14"/>
    </row>
    <row r="118" spans="1:33" ht="30">
      <c r="A118" s="27"/>
      <c r="B118" s="61">
        <v>113</v>
      </c>
      <c r="C118" s="61" t="s">
        <v>155</v>
      </c>
      <c r="D118" s="61" t="s">
        <v>94</v>
      </c>
      <c r="E118" s="41" t="s">
        <v>40</v>
      </c>
      <c r="F118" s="62">
        <v>44030</v>
      </c>
      <c r="G118" s="63">
        <v>60957.999999999985</v>
      </c>
      <c r="H118" s="63">
        <v>71789.606</v>
      </c>
      <c r="I118" s="63">
        <v>72927.733899999992</v>
      </c>
      <c r="J118" s="63">
        <v>56281.049999999996</v>
      </c>
      <c r="K118" s="63">
        <v>78136.857749999996</v>
      </c>
      <c r="L118" s="63">
        <v>91449.202109999998</v>
      </c>
      <c r="M118" s="63">
        <v>72927.733899999992</v>
      </c>
      <c r="N118" s="63">
        <v>42523.46</v>
      </c>
      <c r="O118" s="63">
        <v>75291.538</v>
      </c>
      <c r="P118" s="63">
        <v>78136.857749999996</v>
      </c>
      <c r="Q118" s="63">
        <v>104182.477</v>
      </c>
      <c r="R118" s="63">
        <v>103807.26999999999</v>
      </c>
      <c r="S118" s="63">
        <v>98598.345839999994</v>
      </c>
      <c r="T118" s="33">
        <f t="shared" si="17"/>
        <v>14</v>
      </c>
      <c r="U118" s="34">
        <f t="shared" si="12"/>
        <v>75074</v>
      </c>
      <c r="V118" s="36">
        <f t="shared" si="18"/>
        <v>19103.028971748154</v>
      </c>
      <c r="W118" s="36">
        <f t="shared" si="19"/>
        <v>42523.46</v>
      </c>
      <c r="X118" s="36">
        <f t="shared" si="20"/>
        <v>72457.266454999743</v>
      </c>
      <c r="Y118" s="36">
        <f t="shared" si="13"/>
        <v>74109.635949999996</v>
      </c>
      <c r="Z118" s="37">
        <f t="shared" si="14"/>
        <v>25.445598971345813</v>
      </c>
      <c r="AA118" s="38">
        <f t="shared" si="15"/>
        <v>74.554401028654183</v>
      </c>
      <c r="AB118" s="68" t="str">
        <f t="shared" si="16"/>
        <v>ALTO</v>
      </c>
      <c r="AC118" s="69" t="str">
        <f t="shared" si="21"/>
        <v>VALOR PROMEDIO UNITARIO</v>
      </c>
      <c r="AD118" s="70">
        <f t="shared" si="22"/>
        <v>75074</v>
      </c>
      <c r="AE118" s="35">
        <f t="shared" si="23"/>
        <v>75074</v>
      </c>
      <c r="AG118" s="14"/>
    </row>
    <row r="119" spans="1:33" ht="30">
      <c r="A119" s="27"/>
      <c r="B119" s="61">
        <v>114</v>
      </c>
      <c r="C119" s="61" t="s">
        <v>156</v>
      </c>
      <c r="D119" s="61" t="s">
        <v>39</v>
      </c>
      <c r="E119" s="41" t="s">
        <v>40</v>
      </c>
      <c r="F119" s="62">
        <v>10710</v>
      </c>
      <c r="G119" s="63">
        <v>24383.199999999997</v>
      </c>
      <c r="H119" s="63">
        <v>30766.973999999998</v>
      </c>
      <c r="I119" s="63">
        <v>31254.743099999996</v>
      </c>
      <c r="J119" s="63">
        <v>25013.8</v>
      </c>
      <c r="K119" s="63">
        <v>33487.224750000001</v>
      </c>
      <c r="L119" s="63">
        <v>39192.872529999993</v>
      </c>
      <c r="M119" s="63">
        <v>31254.743099999996</v>
      </c>
      <c r="N119" s="63">
        <v>35019.32</v>
      </c>
      <c r="O119" s="63">
        <v>32267.802</v>
      </c>
      <c r="P119" s="63">
        <v>33487.224750000001</v>
      </c>
      <c r="Q119" s="63">
        <v>44649.632999999994</v>
      </c>
      <c r="R119" s="63">
        <v>43774.149999999994</v>
      </c>
      <c r="S119" s="63">
        <v>42256.085599999999</v>
      </c>
      <c r="T119" s="33">
        <f t="shared" si="17"/>
        <v>14</v>
      </c>
      <c r="U119" s="34">
        <f t="shared" si="12"/>
        <v>32680</v>
      </c>
      <c r="V119" s="36">
        <f t="shared" si="18"/>
        <v>8558.3190376371003</v>
      </c>
      <c r="W119" s="36">
        <f t="shared" si="19"/>
        <v>10710</v>
      </c>
      <c r="X119" s="36">
        <f t="shared" si="20"/>
        <v>31137.354091252007</v>
      </c>
      <c r="Y119" s="36">
        <f t="shared" si="13"/>
        <v>32877.513375000002</v>
      </c>
      <c r="Z119" s="37">
        <f t="shared" si="14"/>
        <v>26.188246749195532</v>
      </c>
      <c r="AA119" s="38">
        <f t="shared" si="15"/>
        <v>73.811753250804472</v>
      </c>
      <c r="AB119" s="68" t="str">
        <f t="shared" si="16"/>
        <v>ALTO</v>
      </c>
      <c r="AC119" s="69" t="str">
        <f t="shared" si="21"/>
        <v>VALOR PROMEDIO UNITARIO</v>
      </c>
      <c r="AD119" s="70">
        <f t="shared" si="22"/>
        <v>32680</v>
      </c>
      <c r="AE119" s="35">
        <f t="shared" si="23"/>
        <v>32680</v>
      </c>
      <c r="AG119" s="14"/>
    </row>
    <row r="120" spans="1:33" ht="30">
      <c r="A120" s="27"/>
      <c r="B120" s="61">
        <v>115</v>
      </c>
      <c r="C120" s="61" t="s">
        <v>157</v>
      </c>
      <c r="D120" s="61" t="s">
        <v>39</v>
      </c>
      <c r="E120" s="41" t="s">
        <v>40</v>
      </c>
      <c r="F120" s="62">
        <v>8330</v>
      </c>
      <c r="G120" s="63">
        <v>12191.599999999999</v>
      </c>
      <c r="H120" s="63">
        <v>12307.21</v>
      </c>
      <c r="I120" s="63">
        <v>12501.897239999998</v>
      </c>
      <c r="J120" s="63">
        <v>12506.9</v>
      </c>
      <c r="K120" s="63">
        <v>13394.889899999998</v>
      </c>
      <c r="L120" s="63">
        <v>15677.399149999999</v>
      </c>
      <c r="M120" s="63">
        <v>12501.897239999998</v>
      </c>
      <c r="N120" s="63">
        <v>10005.519999999999</v>
      </c>
      <c r="O120" s="63">
        <v>12907.330999999998</v>
      </c>
      <c r="P120" s="63">
        <v>13394.889899999998</v>
      </c>
      <c r="Q120" s="63">
        <v>17859.853200000001</v>
      </c>
      <c r="R120" s="63">
        <v>17509.66</v>
      </c>
      <c r="S120" s="63">
        <v>16902.434239999999</v>
      </c>
      <c r="T120" s="33">
        <f t="shared" si="17"/>
        <v>14</v>
      </c>
      <c r="U120" s="34">
        <f t="shared" si="12"/>
        <v>13428</v>
      </c>
      <c r="V120" s="36">
        <f t="shared" si="18"/>
        <v>2628.9274850150182</v>
      </c>
      <c r="W120" s="36">
        <f t="shared" si="19"/>
        <v>8330</v>
      </c>
      <c r="X120" s="36">
        <f t="shared" si="20"/>
        <v>13163.718305961456</v>
      </c>
      <c r="Y120" s="36">
        <f t="shared" si="13"/>
        <v>12707.1155</v>
      </c>
      <c r="Z120" s="37">
        <f t="shared" si="14"/>
        <v>19.577952673629863</v>
      </c>
      <c r="AA120" s="38">
        <f t="shared" si="15"/>
        <v>80.422047326370134</v>
      </c>
      <c r="AB120" s="68" t="str">
        <f t="shared" si="16"/>
        <v>ALTO</v>
      </c>
      <c r="AC120" s="69" t="str">
        <f t="shared" si="21"/>
        <v>VALOR PROMEDIO UNITARIO</v>
      </c>
      <c r="AD120" s="70">
        <f t="shared" si="22"/>
        <v>13428</v>
      </c>
      <c r="AE120" s="35">
        <f t="shared" si="23"/>
        <v>13428</v>
      </c>
      <c r="AG120" s="14"/>
    </row>
    <row r="121" spans="1:33" ht="30">
      <c r="A121" s="27"/>
      <c r="B121" s="61">
        <v>116</v>
      </c>
      <c r="C121" s="61" t="s">
        <v>158</v>
      </c>
      <c r="D121" s="61" t="s">
        <v>39</v>
      </c>
      <c r="E121" s="41" t="s">
        <v>40</v>
      </c>
      <c r="F121" s="62">
        <v>7616</v>
      </c>
      <c r="G121" s="63">
        <v>10972.439999999999</v>
      </c>
      <c r="H121" s="63">
        <v>11281.433999999999</v>
      </c>
      <c r="I121" s="63">
        <v>11460.072469999999</v>
      </c>
      <c r="J121" s="63">
        <v>12506.9</v>
      </c>
      <c r="K121" s="63">
        <v>12279.27442</v>
      </c>
      <c r="L121" s="63">
        <v>14370.428099999997</v>
      </c>
      <c r="M121" s="63">
        <v>11460.072469999999</v>
      </c>
      <c r="N121" s="63">
        <v>8754.83</v>
      </c>
      <c r="O121" s="63">
        <v>11831.107</v>
      </c>
      <c r="P121" s="63">
        <v>12204.233019999998</v>
      </c>
      <c r="Q121" s="63">
        <v>16371.532099999997</v>
      </c>
      <c r="R121" s="63">
        <v>16258.97</v>
      </c>
      <c r="S121" s="63">
        <v>15494.304439999998</v>
      </c>
      <c r="T121" s="33">
        <f t="shared" si="17"/>
        <v>14</v>
      </c>
      <c r="U121" s="34">
        <f t="shared" si="12"/>
        <v>12347</v>
      </c>
      <c r="V121" s="36">
        <f t="shared" si="18"/>
        <v>2474.166664123803</v>
      </c>
      <c r="W121" s="36">
        <f t="shared" si="19"/>
        <v>7616</v>
      </c>
      <c r="X121" s="36">
        <f t="shared" si="20"/>
        <v>12089.465300786083</v>
      </c>
      <c r="Y121" s="36">
        <f t="shared" si="13"/>
        <v>12017.670009999998</v>
      </c>
      <c r="Z121" s="37">
        <f t="shared" si="14"/>
        <v>20.038605848577006</v>
      </c>
      <c r="AA121" s="38">
        <f t="shared" si="15"/>
        <v>79.961394151422994</v>
      </c>
      <c r="AB121" s="68" t="str">
        <f t="shared" si="16"/>
        <v>ALTO</v>
      </c>
      <c r="AC121" s="69" t="str">
        <f t="shared" si="21"/>
        <v>VALOR PROMEDIO UNITARIO</v>
      </c>
      <c r="AD121" s="70">
        <f t="shared" si="22"/>
        <v>12347</v>
      </c>
      <c r="AE121" s="35">
        <f t="shared" si="23"/>
        <v>12347</v>
      </c>
      <c r="AG121" s="14"/>
    </row>
    <row r="122" spans="1:33" ht="30">
      <c r="A122" s="27"/>
      <c r="B122" s="61">
        <v>117</v>
      </c>
      <c r="C122" s="61" t="s">
        <v>159</v>
      </c>
      <c r="D122" s="61" t="s">
        <v>39</v>
      </c>
      <c r="E122" s="41" t="s">
        <v>40</v>
      </c>
      <c r="F122" s="62">
        <v>6902</v>
      </c>
      <c r="G122" s="63">
        <v>13410.759999999998</v>
      </c>
      <c r="H122" s="63">
        <v>13331.934999999999</v>
      </c>
      <c r="I122" s="63">
        <v>13543.722009999999</v>
      </c>
      <c r="J122" s="63">
        <v>12506.9</v>
      </c>
      <c r="K122" s="63">
        <v>14511.756069999999</v>
      </c>
      <c r="L122" s="63">
        <v>16983.119509999997</v>
      </c>
      <c r="M122" s="63">
        <v>13543.722009999999</v>
      </c>
      <c r="N122" s="63">
        <v>15008.279999999999</v>
      </c>
      <c r="O122" s="63">
        <v>13982.503999999999</v>
      </c>
      <c r="P122" s="63">
        <v>14436.714669999999</v>
      </c>
      <c r="Q122" s="63">
        <v>19348.174299999999</v>
      </c>
      <c r="R122" s="63">
        <v>19260.626</v>
      </c>
      <c r="S122" s="63">
        <v>18310.564039999997</v>
      </c>
      <c r="T122" s="33">
        <f t="shared" si="17"/>
        <v>14</v>
      </c>
      <c r="U122" s="34">
        <f>ROUND(AVERAGE(F122:S122),0)</f>
        <v>14649</v>
      </c>
      <c r="V122" s="36">
        <f t="shared" si="18"/>
        <v>3084.0311677343561</v>
      </c>
      <c r="W122" s="36">
        <f t="shared" si="19"/>
        <v>6902</v>
      </c>
      <c r="X122" s="36">
        <f t="shared" si="20"/>
        <v>14263.30195481378</v>
      </c>
      <c r="Y122" s="36">
        <f t="shared" si="13"/>
        <v>14209.609334999999</v>
      </c>
      <c r="Z122" s="37">
        <f t="shared" si="14"/>
        <v>21.052844342510451</v>
      </c>
      <c r="AA122" s="38">
        <f t="shared" si="15"/>
        <v>78.947155657489546</v>
      </c>
      <c r="AB122" s="68" t="str">
        <f t="shared" si="16"/>
        <v>ALTO</v>
      </c>
      <c r="AC122" s="69" t="str">
        <f t="shared" si="21"/>
        <v>VALOR PROMEDIO UNITARIO</v>
      </c>
      <c r="AD122" s="70">
        <f t="shared" si="22"/>
        <v>14649</v>
      </c>
      <c r="AE122" s="35">
        <f t="shared" si="23"/>
        <v>14649</v>
      </c>
      <c r="AG122" s="14"/>
    </row>
    <row r="123" spans="1:33" ht="30">
      <c r="A123" s="27"/>
      <c r="B123" s="61">
        <v>118</v>
      </c>
      <c r="C123" s="61" t="s">
        <v>160</v>
      </c>
      <c r="D123" s="61" t="s">
        <v>39</v>
      </c>
      <c r="E123" s="41" t="s">
        <v>40</v>
      </c>
      <c r="F123" s="62">
        <v>428400</v>
      </c>
      <c r="G123" s="63">
        <v>219448.8</v>
      </c>
      <c r="H123" s="63">
        <v>307669.74</v>
      </c>
      <c r="I123" s="63">
        <v>312547.43099999998</v>
      </c>
      <c r="J123" s="63">
        <v>300165.59999999998</v>
      </c>
      <c r="K123" s="63">
        <v>334872.2475</v>
      </c>
      <c r="L123" s="63">
        <v>391923.72253999993</v>
      </c>
      <c r="M123" s="63">
        <v>312547.43099999998</v>
      </c>
      <c r="N123" s="63">
        <v>275151.8</v>
      </c>
      <c r="O123" s="63">
        <v>322678.01999999996</v>
      </c>
      <c r="P123" s="63">
        <v>334872.2475</v>
      </c>
      <c r="Q123" s="63">
        <v>446496.32999999996</v>
      </c>
      <c r="R123" s="63">
        <v>443994.94999999995</v>
      </c>
      <c r="S123" s="63">
        <v>422563.29431999993</v>
      </c>
      <c r="T123" s="33">
        <f t="shared" si="17"/>
        <v>14</v>
      </c>
      <c r="U123" s="34">
        <f t="shared" ref="U123:U131" si="24">ROUND(AVERAGE(F123:S123),0)</f>
        <v>346667</v>
      </c>
      <c r="V123" s="36">
        <f t="shared" si="18"/>
        <v>66596.536233318839</v>
      </c>
      <c r="W123" s="36">
        <f t="shared" si="19"/>
        <v>219448.8</v>
      </c>
      <c r="X123" s="36">
        <f t="shared" si="20"/>
        <v>340119.95290969865</v>
      </c>
      <c r="Y123" s="36">
        <f t="shared" si="13"/>
        <v>328775.13374999998</v>
      </c>
      <c r="Z123" s="37">
        <f t="shared" si="14"/>
        <v>19.210520826418101</v>
      </c>
      <c r="AA123" s="38">
        <f t="shared" si="15"/>
        <v>80.789479173581896</v>
      </c>
      <c r="AB123" s="68" t="str">
        <f t="shared" si="16"/>
        <v>ALTO</v>
      </c>
      <c r="AC123" s="69" t="str">
        <f t="shared" si="21"/>
        <v>VALOR PROMEDIO UNITARIO</v>
      </c>
      <c r="AD123" s="70">
        <f t="shared" si="22"/>
        <v>346667</v>
      </c>
      <c r="AE123" s="35">
        <f t="shared" si="23"/>
        <v>346667</v>
      </c>
      <c r="AG123" s="14"/>
    </row>
    <row r="124" spans="1:33" ht="30">
      <c r="A124" s="27"/>
      <c r="B124" s="61">
        <v>119</v>
      </c>
      <c r="C124" s="61" t="s">
        <v>161</v>
      </c>
      <c r="D124" s="61" t="s">
        <v>39</v>
      </c>
      <c r="E124" s="41" t="s">
        <v>40</v>
      </c>
      <c r="F124" s="62">
        <v>523600</v>
      </c>
      <c r="G124" s="63">
        <v>780262.39999999991</v>
      </c>
      <c r="H124" s="63">
        <v>871730.92999999993</v>
      </c>
      <c r="I124" s="63">
        <v>885551.05449999997</v>
      </c>
      <c r="J124" s="63">
        <v>1013058.8999999999</v>
      </c>
      <c r="K124" s="63">
        <v>948804.70124999993</v>
      </c>
      <c r="L124" s="63">
        <v>1110451.38099</v>
      </c>
      <c r="M124" s="63">
        <v>885551.05449999997</v>
      </c>
      <c r="N124" s="63">
        <v>975538.2</v>
      </c>
      <c r="O124" s="63">
        <v>914254.3899999999</v>
      </c>
      <c r="P124" s="63">
        <v>948804.70124999993</v>
      </c>
      <c r="Q124" s="63">
        <v>1265072.9349999998</v>
      </c>
      <c r="R124" s="63">
        <v>1248813.9649999999</v>
      </c>
      <c r="S124" s="63">
        <v>1197262.6672399999</v>
      </c>
      <c r="T124" s="33">
        <f t="shared" si="17"/>
        <v>14</v>
      </c>
      <c r="U124" s="34">
        <f t="shared" si="24"/>
        <v>969197</v>
      </c>
      <c r="V124" s="36">
        <f t="shared" si="18"/>
        <v>189219.32033154706</v>
      </c>
      <c r="W124" s="36">
        <f t="shared" si="19"/>
        <v>523600</v>
      </c>
      <c r="X124" s="36">
        <f t="shared" si="20"/>
        <v>948520.16721748991</v>
      </c>
      <c r="Y124" s="36">
        <f t="shared" si="13"/>
        <v>948804.70124999993</v>
      </c>
      <c r="Z124" s="37">
        <f t="shared" si="14"/>
        <v>19.52330850503531</v>
      </c>
      <c r="AA124" s="38">
        <f t="shared" si="15"/>
        <v>80.476691494964683</v>
      </c>
      <c r="AB124" s="68" t="str">
        <f t="shared" si="16"/>
        <v>ALTO</v>
      </c>
      <c r="AC124" s="69" t="str">
        <f t="shared" si="21"/>
        <v>VALOR PROMEDIO UNITARIO</v>
      </c>
      <c r="AD124" s="70">
        <f t="shared" si="22"/>
        <v>969197</v>
      </c>
      <c r="AE124" s="35">
        <f t="shared" si="23"/>
        <v>969197</v>
      </c>
      <c r="AG124" s="14"/>
    </row>
    <row r="125" spans="1:33" ht="30">
      <c r="A125" s="27"/>
      <c r="B125" s="61">
        <v>120</v>
      </c>
      <c r="C125" s="61" t="s">
        <v>162</v>
      </c>
      <c r="D125" s="61" t="s">
        <v>39</v>
      </c>
      <c r="E125" s="41" t="s">
        <v>40</v>
      </c>
      <c r="F125" s="62"/>
      <c r="G125" s="63">
        <v>1950655.9999999995</v>
      </c>
      <c r="H125" s="63">
        <v>2387516.7619999996</v>
      </c>
      <c r="I125" s="63">
        <v>2425368.0645599999</v>
      </c>
      <c r="J125" s="63">
        <v>2751518</v>
      </c>
      <c r="K125" s="63">
        <v>2598608.6406</v>
      </c>
      <c r="L125" s="63">
        <v>3041331.6388699994</v>
      </c>
      <c r="M125" s="63">
        <v>2425368.0645599999</v>
      </c>
      <c r="N125" s="63">
        <v>2001103.9999999998</v>
      </c>
      <c r="O125" s="63">
        <v>2503981.2249999996</v>
      </c>
      <c r="P125" s="63">
        <v>2598608.6406</v>
      </c>
      <c r="Q125" s="63">
        <v>3464811.5207999996</v>
      </c>
      <c r="R125" s="63">
        <v>3439397.5</v>
      </c>
      <c r="S125" s="63">
        <v>3279090.52996</v>
      </c>
      <c r="T125" s="33">
        <f t="shared" si="17"/>
        <v>13</v>
      </c>
      <c r="U125" s="34">
        <f t="shared" si="24"/>
        <v>2682105</v>
      </c>
      <c r="V125" s="36">
        <f t="shared" si="18"/>
        <v>475510.76965694444</v>
      </c>
      <c r="W125" s="36">
        <f t="shared" si="19"/>
        <v>1950655.9999999995</v>
      </c>
      <c r="X125" s="36">
        <f t="shared" si="20"/>
        <v>2640357.9236208042</v>
      </c>
      <c r="Y125" s="36">
        <f t="shared" si="13"/>
        <v>2598608.6406</v>
      </c>
      <c r="Z125" s="37">
        <f t="shared" si="14"/>
        <v>17.729013951987131</v>
      </c>
      <c r="AA125" s="38">
        <f t="shared" si="15"/>
        <v>82.270986048012873</v>
      </c>
      <c r="AB125" s="68" t="str">
        <f t="shared" si="16"/>
        <v>ALTO</v>
      </c>
      <c r="AC125" s="69" t="str">
        <f t="shared" si="21"/>
        <v>VALOR PROMEDIO UNITARIO</v>
      </c>
      <c r="AD125" s="70">
        <f t="shared" si="22"/>
        <v>2682105</v>
      </c>
      <c r="AE125" s="35">
        <f t="shared" si="23"/>
        <v>2682105</v>
      </c>
      <c r="AG125" s="14"/>
    </row>
    <row r="126" spans="1:33" ht="30">
      <c r="A126" s="27"/>
      <c r="B126" s="61">
        <v>121</v>
      </c>
      <c r="C126" s="61" t="s">
        <v>163</v>
      </c>
      <c r="D126" s="61" t="s">
        <v>39</v>
      </c>
      <c r="E126" s="41" t="s">
        <v>40</v>
      </c>
      <c r="F126" s="62"/>
      <c r="G126" s="63">
        <v>499855.59999999992</v>
      </c>
      <c r="H126" s="63">
        <v>666617.7699999999</v>
      </c>
      <c r="I126" s="63">
        <v>677186.10049999994</v>
      </c>
      <c r="J126" s="63">
        <v>762920.89999999991</v>
      </c>
      <c r="K126" s="63">
        <v>725556.53625</v>
      </c>
      <c r="L126" s="63">
        <v>849169.73308999988</v>
      </c>
      <c r="M126" s="63">
        <v>677186.10049999994</v>
      </c>
      <c r="N126" s="63">
        <v>575317.39999999991</v>
      </c>
      <c r="O126" s="63">
        <v>699135.71</v>
      </c>
      <c r="P126" s="63">
        <v>725556.53625</v>
      </c>
      <c r="Q126" s="63">
        <v>967408.71499999997</v>
      </c>
      <c r="R126" s="63">
        <v>963031.29999999993</v>
      </c>
      <c r="S126" s="63">
        <v>915553.80435999995</v>
      </c>
      <c r="T126" s="33">
        <f t="shared" si="17"/>
        <v>13</v>
      </c>
      <c r="U126" s="34">
        <f t="shared" si="24"/>
        <v>746500</v>
      </c>
      <c r="V126" s="36">
        <f t="shared" si="18"/>
        <v>137091.75842542847</v>
      </c>
      <c r="W126" s="36">
        <f t="shared" si="19"/>
        <v>499855.59999999992</v>
      </c>
      <c r="X126" s="36">
        <f t="shared" si="20"/>
        <v>733780.13056772272</v>
      </c>
      <c r="Y126" s="36">
        <f t="shared" si="13"/>
        <v>725556.53625</v>
      </c>
      <c r="Z126" s="37">
        <f t="shared" si="14"/>
        <v>18.364602602200733</v>
      </c>
      <c r="AA126" s="38">
        <f t="shared" si="15"/>
        <v>81.635397397799267</v>
      </c>
      <c r="AB126" s="68" t="str">
        <f t="shared" si="16"/>
        <v>ALTO</v>
      </c>
      <c r="AC126" s="69" t="str">
        <f t="shared" si="21"/>
        <v>VALOR PROMEDIO UNITARIO</v>
      </c>
      <c r="AD126" s="70">
        <f t="shared" si="22"/>
        <v>746500</v>
      </c>
      <c r="AE126" s="35">
        <f t="shared" si="23"/>
        <v>746500</v>
      </c>
      <c r="AG126" s="14"/>
    </row>
    <row r="127" spans="1:33" ht="30">
      <c r="A127" s="27"/>
      <c r="B127" s="61">
        <v>122</v>
      </c>
      <c r="C127" s="61" t="s">
        <v>164</v>
      </c>
      <c r="D127" s="61" t="s">
        <v>39</v>
      </c>
      <c r="E127" s="41" t="s">
        <v>40</v>
      </c>
      <c r="F127" s="62"/>
      <c r="G127" s="63">
        <v>243831.99999999994</v>
      </c>
      <c r="H127" s="63">
        <v>430737.636</v>
      </c>
      <c r="I127" s="63">
        <v>437566.40339999995</v>
      </c>
      <c r="J127" s="63">
        <v>475262.19999999995</v>
      </c>
      <c r="K127" s="63">
        <v>468821.14649999997</v>
      </c>
      <c r="L127" s="63">
        <v>548693.96196999995</v>
      </c>
      <c r="M127" s="63">
        <v>437566.40339999995</v>
      </c>
      <c r="N127" s="63">
        <v>262644.89999999997</v>
      </c>
      <c r="O127" s="63">
        <v>451749.22799999994</v>
      </c>
      <c r="P127" s="63">
        <v>468821.14649999997</v>
      </c>
      <c r="Q127" s="63">
        <v>625094.86199999996</v>
      </c>
      <c r="R127" s="63">
        <v>619091.54999999993</v>
      </c>
      <c r="S127" s="63">
        <v>591588.85587999993</v>
      </c>
      <c r="T127" s="33">
        <f t="shared" si="17"/>
        <v>13</v>
      </c>
      <c r="U127" s="34">
        <f t="shared" si="24"/>
        <v>466267</v>
      </c>
      <c r="V127" s="36">
        <f t="shared" si="18"/>
        <v>112740.4112028989</v>
      </c>
      <c r="W127" s="36">
        <f t="shared" si="19"/>
        <v>243831.99999999994</v>
      </c>
      <c r="X127" s="36">
        <f t="shared" si="20"/>
        <v>450310.46201882645</v>
      </c>
      <c r="Y127" s="36">
        <f t="shared" si="13"/>
        <v>468821.14649999997</v>
      </c>
      <c r="Z127" s="37">
        <f t="shared" si="14"/>
        <v>24.179367444596959</v>
      </c>
      <c r="AA127" s="38">
        <f t="shared" si="15"/>
        <v>75.820632555403037</v>
      </c>
      <c r="AB127" s="68" t="str">
        <f t="shared" si="16"/>
        <v>ALTO</v>
      </c>
      <c r="AC127" s="69" t="str">
        <f t="shared" si="21"/>
        <v>VALOR PROMEDIO UNITARIO</v>
      </c>
      <c r="AD127" s="70">
        <f t="shared" si="22"/>
        <v>466267</v>
      </c>
      <c r="AE127" s="35">
        <f t="shared" si="23"/>
        <v>466267</v>
      </c>
      <c r="AG127" s="14"/>
    </row>
    <row r="128" spans="1:33" ht="30">
      <c r="A128" s="27"/>
      <c r="B128" s="61">
        <v>123</v>
      </c>
      <c r="C128" s="61" t="s">
        <v>165</v>
      </c>
      <c r="D128" s="61" t="s">
        <v>39</v>
      </c>
      <c r="E128" s="41" t="s">
        <v>40</v>
      </c>
      <c r="F128" s="62"/>
      <c r="G128" s="63">
        <v>14629919.999999996</v>
      </c>
      <c r="H128" s="63">
        <v>21536881.799999997</v>
      </c>
      <c r="I128" s="63">
        <v>21878320.169999998</v>
      </c>
      <c r="J128" s="63">
        <v>26264490</v>
      </c>
      <c r="K128" s="63">
        <v>23441057.324999999</v>
      </c>
      <c r="L128" s="63">
        <v>27434694.346429996</v>
      </c>
      <c r="M128" s="63">
        <v>21878320.169999998</v>
      </c>
      <c r="N128" s="63">
        <v>10130589</v>
      </c>
      <c r="O128" s="63">
        <v>22587461.399999999</v>
      </c>
      <c r="P128" s="63">
        <v>23441057.324999999</v>
      </c>
      <c r="Q128" s="63">
        <v>31254743.099999998</v>
      </c>
      <c r="R128" s="72"/>
      <c r="S128" s="63">
        <v>9753280</v>
      </c>
      <c r="T128" s="33">
        <f t="shared" si="17"/>
        <v>12</v>
      </c>
      <c r="U128" s="34">
        <f t="shared" si="24"/>
        <v>21185901</v>
      </c>
      <c r="V128" s="36">
        <f t="shared" si="18"/>
        <v>6293810.4963166434</v>
      </c>
      <c r="W128" s="36">
        <f t="shared" si="19"/>
        <v>9753280</v>
      </c>
      <c r="X128" s="36">
        <f t="shared" si="20"/>
        <v>20027976.818153732</v>
      </c>
      <c r="Y128" s="36">
        <f t="shared" si="13"/>
        <v>22232890.784999996</v>
      </c>
      <c r="Z128" s="37">
        <f t="shared" si="14"/>
        <v>29.70754227689747</v>
      </c>
      <c r="AA128" s="38">
        <f t="shared" si="15"/>
        <v>70.29245772310253</v>
      </c>
      <c r="AB128" s="68" t="str">
        <f t="shared" si="16"/>
        <v>ALTO</v>
      </c>
      <c r="AC128" s="69" t="str">
        <f t="shared" si="21"/>
        <v>VALOR PROMEDIO UNITARIO</v>
      </c>
      <c r="AD128" s="70">
        <f t="shared" si="22"/>
        <v>21185901</v>
      </c>
      <c r="AE128" s="35">
        <f t="shared" si="23"/>
        <v>21185901</v>
      </c>
      <c r="AG128" s="14"/>
    </row>
    <row r="129" spans="1:35" ht="30">
      <c r="A129" s="27"/>
      <c r="B129" s="61">
        <v>124</v>
      </c>
      <c r="C129" s="61" t="s">
        <v>166</v>
      </c>
      <c r="D129" s="61" t="s">
        <v>39</v>
      </c>
      <c r="E129" s="41" t="s">
        <v>40</v>
      </c>
      <c r="F129" s="62">
        <v>202300</v>
      </c>
      <c r="G129" s="63">
        <v>121915.99999999997</v>
      </c>
      <c r="H129" s="63">
        <v>153834.87</v>
      </c>
      <c r="I129" s="63">
        <v>156273.71549999999</v>
      </c>
      <c r="J129" s="63">
        <v>162589.69999999998</v>
      </c>
      <c r="K129" s="63">
        <v>167436.12375</v>
      </c>
      <c r="L129" s="63">
        <v>195961.86126999996</v>
      </c>
      <c r="M129" s="63">
        <v>156273.71549999999</v>
      </c>
      <c r="N129" s="63">
        <v>112562.09999999999</v>
      </c>
      <c r="O129" s="63">
        <v>161339.00999999998</v>
      </c>
      <c r="P129" s="63">
        <v>167436.12375</v>
      </c>
      <c r="Q129" s="63">
        <v>223248.16499999998</v>
      </c>
      <c r="R129" s="63">
        <v>218870.75</v>
      </c>
      <c r="S129" s="63">
        <v>211281.64715999996</v>
      </c>
      <c r="T129" s="33">
        <f t="shared" si="17"/>
        <v>14</v>
      </c>
      <c r="U129" s="34">
        <f t="shared" si="24"/>
        <v>172237</v>
      </c>
      <c r="V129" s="36">
        <f t="shared" si="18"/>
        <v>32697.208822477292</v>
      </c>
      <c r="W129" s="36">
        <f t="shared" si="19"/>
        <v>112562.09999999999</v>
      </c>
      <c r="X129" s="36">
        <f t="shared" si="20"/>
        <v>169011.15382716869</v>
      </c>
      <c r="Y129" s="36">
        <f t="shared" si="13"/>
        <v>165012.91187499999</v>
      </c>
      <c r="Z129" s="37">
        <f t="shared" si="14"/>
        <v>18.983847153908449</v>
      </c>
      <c r="AA129" s="38">
        <f t="shared" si="15"/>
        <v>81.016152846091558</v>
      </c>
      <c r="AB129" s="68" t="str">
        <f t="shared" si="16"/>
        <v>ALTO</v>
      </c>
      <c r="AC129" s="69" t="str">
        <f t="shared" si="21"/>
        <v>VALOR PROMEDIO UNITARIO</v>
      </c>
      <c r="AD129" s="70">
        <f t="shared" si="22"/>
        <v>172237</v>
      </c>
      <c r="AE129" s="35">
        <f t="shared" si="23"/>
        <v>172237</v>
      </c>
      <c r="AG129" s="14"/>
    </row>
    <row r="130" spans="1:35" ht="30">
      <c r="A130" s="27"/>
      <c r="B130" s="61">
        <v>125</v>
      </c>
      <c r="C130" s="61" t="s">
        <v>167</v>
      </c>
      <c r="D130" s="61" t="s">
        <v>39</v>
      </c>
      <c r="E130" s="41" t="s">
        <v>40</v>
      </c>
      <c r="F130" s="62">
        <v>178500</v>
      </c>
      <c r="G130" s="63">
        <v>134107.59999999998</v>
      </c>
      <c r="H130" s="63">
        <v>174346.18599999999</v>
      </c>
      <c r="I130" s="63">
        <v>177110.21089999998</v>
      </c>
      <c r="J130" s="63">
        <v>175096.59999999998</v>
      </c>
      <c r="K130" s="63">
        <v>189760.94024999999</v>
      </c>
      <c r="L130" s="63">
        <v>222090.02605999997</v>
      </c>
      <c r="M130" s="63">
        <v>177110.21089999998</v>
      </c>
      <c r="N130" s="63">
        <v>122567.62</v>
      </c>
      <c r="O130" s="63">
        <v>182850.878</v>
      </c>
      <c r="P130" s="63">
        <v>189760.94024999999</v>
      </c>
      <c r="Q130" s="63">
        <v>253014.58699999997</v>
      </c>
      <c r="R130" s="63">
        <v>252639.37999999998</v>
      </c>
      <c r="S130" s="63">
        <v>239452.77727999998</v>
      </c>
      <c r="T130" s="33">
        <f t="shared" si="17"/>
        <v>14</v>
      </c>
      <c r="U130" s="34">
        <f t="shared" si="24"/>
        <v>190601</v>
      </c>
      <c r="V130" s="36">
        <f t="shared" si="18"/>
        <v>37814.24008740134</v>
      </c>
      <c r="W130" s="36">
        <f t="shared" si="19"/>
        <v>122567.62</v>
      </c>
      <c r="X130" s="36">
        <f t="shared" si="20"/>
        <v>186777.71973484714</v>
      </c>
      <c r="Y130" s="36">
        <f t="shared" si="13"/>
        <v>180675.43900000001</v>
      </c>
      <c r="Z130" s="37">
        <f t="shared" si="14"/>
        <v>19.839476229086593</v>
      </c>
      <c r="AA130" s="38">
        <f t="shared" si="15"/>
        <v>80.160523770913414</v>
      </c>
      <c r="AB130" s="68" t="str">
        <f t="shared" si="16"/>
        <v>ALTO</v>
      </c>
      <c r="AC130" s="69" t="str">
        <f t="shared" si="21"/>
        <v>VALOR PROMEDIO UNITARIO</v>
      </c>
      <c r="AD130" s="70">
        <f t="shared" si="22"/>
        <v>190601</v>
      </c>
      <c r="AE130" s="35">
        <f t="shared" si="23"/>
        <v>190601</v>
      </c>
      <c r="AG130" s="14"/>
    </row>
    <row r="131" spans="1:35" ht="30">
      <c r="A131" s="27"/>
      <c r="B131" s="61">
        <v>126</v>
      </c>
      <c r="C131" s="61" t="s">
        <v>168</v>
      </c>
      <c r="D131" s="61" t="s">
        <v>39</v>
      </c>
      <c r="E131" s="41" t="s">
        <v>40</v>
      </c>
      <c r="F131" s="62">
        <v>161840</v>
      </c>
      <c r="G131" s="63">
        <v>170682.4</v>
      </c>
      <c r="H131" s="63">
        <v>255981.56</v>
      </c>
      <c r="I131" s="63">
        <v>260039.46259199994</v>
      </c>
      <c r="J131" s="63">
        <v>237631.09999999998</v>
      </c>
      <c r="K131" s="63">
        <v>278613.70991999999</v>
      </c>
      <c r="L131" s="63">
        <v>326081.14748999994</v>
      </c>
      <c r="M131" s="63">
        <v>260039.71272999997</v>
      </c>
      <c r="N131" s="63">
        <v>150082.79999999999</v>
      </c>
      <c r="O131" s="63">
        <v>268468.49099999998</v>
      </c>
      <c r="P131" s="63">
        <v>278613.70991999999</v>
      </c>
      <c r="Q131" s="63">
        <v>371484.94655999995</v>
      </c>
      <c r="R131" s="63">
        <v>368953.55</v>
      </c>
      <c r="S131" s="63">
        <v>351572.82668</v>
      </c>
      <c r="T131" s="33">
        <f t="shared" si="17"/>
        <v>14</v>
      </c>
      <c r="U131" s="34">
        <f t="shared" si="24"/>
        <v>267149</v>
      </c>
      <c r="V131" s="36">
        <f t="shared" si="18"/>
        <v>69340.025583627081</v>
      </c>
      <c r="W131" s="36">
        <f t="shared" si="19"/>
        <v>150082.79999999999</v>
      </c>
      <c r="X131" s="36">
        <f t="shared" si="20"/>
        <v>257333.50201605592</v>
      </c>
      <c r="Y131" s="36">
        <f>+MEDIAN(F131:S131)</f>
        <v>264254.10186499998</v>
      </c>
      <c r="Z131" s="37">
        <f t="shared" si="14"/>
        <v>25.955562470242104</v>
      </c>
      <c r="AA131" s="38">
        <f>100-Z131</f>
        <v>74.0444375297579</v>
      </c>
      <c r="AB131" s="68" t="str">
        <f t="shared" si="16"/>
        <v>ALTO</v>
      </c>
      <c r="AC131" s="69" t="str">
        <f t="shared" si="21"/>
        <v>VALOR PROMEDIO UNITARIO</v>
      </c>
      <c r="AD131" s="70">
        <f t="shared" si="22"/>
        <v>267149</v>
      </c>
      <c r="AE131" s="35">
        <f t="shared" si="23"/>
        <v>267149</v>
      </c>
      <c r="AG131" s="14"/>
    </row>
    <row r="132" spans="1:35" ht="16.2" thickBot="1">
      <c r="A132" s="20"/>
      <c r="B132" s="32"/>
      <c r="C132" s="9"/>
      <c r="D132" s="9"/>
      <c r="E132" s="9"/>
      <c r="F132" s="9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95" t="s">
        <v>15</v>
      </c>
      <c r="U132" s="95"/>
      <c r="V132" s="39"/>
      <c r="W132" s="39"/>
      <c r="X132" s="39"/>
      <c r="Y132" s="39"/>
      <c r="Z132" s="6"/>
      <c r="AA132" s="7"/>
      <c r="AB132" s="8"/>
      <c r="AC132" s="69"/>
      <c r="AD132" s="70"/>
      <c r="AE132" s="35"/>
      <c r="AG132" s="14"/>
    </row>
    <row r="133" spans="1:35" s="11" customFormat="1" ht="39" customHeight="1">
      <c r="A133" s="43"/>
      <c r="B133" s="96" t="s">
        <v>16</v>
      </c>
      <c r="C133" s="96"/>
      <c r="D133" s="96"/>
      <c r="E133" s="96"/>
      <c r="F133" s="96"/>
      <c r="G133" s="96"/>
      <c r="H133" s="96"/>
      <c r="I133" s="96"/>
      <c r="J133" s="96"/>
      <c r="K133" s="96"/>
      <c r="L133" s="96"/>
      <c r="M133" s="96"/>
      <c r="N133" s="96"/>
      <c r="O133" s="96"/>
      <c r="P133" s="96"/>
      <c r="Q133" s="96"/>
      <c r="R133" s="96"/>
      <c r="S133" s="96"/>
      <c r="T133" s="96"/>
      <c r="U133" s="96"/>
      <c r="V133" s="96"/>
      <c r="W133" s="96"/>
      <c r="X133" s="96"/>
      <c r="Y133" s="96"/>
      <c r="Z133" s="96"/>
      <c r="AA133" s="96"/>
      <c r="AB133" s="96"/>
      <c r="AC133" s="13"/>
      <c r="AD133" s="13"/>
      <c r="AE133" s="13"/>
      <c r="AF133" s="43"/>
      <c r="AG133" s="43"/>
      <c r="AH133" s="12"/>
      <c r="AI133" s="12"/>
    </row>
    <row r="134" spans="1:35" s="3" customFormat="1" ht="13.5" customHeight="1">
      <c r="B134" s="97"/>
      <c r="C134" s="97"/>
      <c r="D134" s="97"/>
      <c r="E134" s="97"/>
      <c r="F134" s="97"/>
      <c r="G134" s="97"/>
      <c r="H134" s="97"/>
      <c r="I134" s="97"/>
      <c r="J134" s="97"/>
      <c r="K134" s="97"/>
      <c r="L134" s="97"/>
      <c r="M134" s="97"/>
      <c r="N134" s="97"/>
      <c r="O134" s="97"/>
      <c r="P134" s="97"/>
      <c r="Q134" s="97"/>
      <c r="R134" s="97"/>
      <c r="S134" s="97"/>
      <c r="T134" s="97"/>
      <c r="U134" s="97"/>
      <c r="V134" s="97"/>
      <c r="W134" s="97"/>
      <c r="X134" s="97"/>
      <c r="Y134" s="97"/>
      <c r="Z134" s="97"/>
      <c r="AA134" s="97"/>
      <c r="AB134" s="5"/>
    </row>
    <row r="135" spans="1:35" s="3" customFormat="1" ht="12.45" customHeight="1">
      <c r="B135" s="28"/>
      <c r="C135" s="43"/>
      <c r="D135" s="43"/>
      <c r="E135" s="21"/>
      <c r="F135" s="21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5"/>
      <c r="U135" s="5"/>
      <c r="V135" s="5"/>
      <c r="W135" s="5"/>
      <c r="X135" s="5"/>
      <c r="Y135" s="5"/>
      <c r="Z135" s="5"/>
      <c r="AA135" s="5"/>
      <c r="AB135" s="5"/>
    </row>
    <row r="136" spans="1:35" ht="3.45" customHeight="1">
      <c r="C136" s="43"/>
      <c r="D136" s="43"/>
    </row>
    <row r="137" spans="1:35" hidden="1">
      <c r="C137" s="43"/>
      <c r="D137" s="43"/>
    </row>
    <row r="138" spans="1:35">
      <c r="C138" s="43"/>
      <c r="D138" s="22" t="s">
        <v>17</v>
      </c>
      <c r="E138" s="1"/>
      <c r="F138" s="1"/>
      <c r="G138" s="1"/>
      <c r="T138" s="25"/>
      <c r="U138" s="26"/>
    </row>
    <row r="139" spans="1:35">
      <c r="C139" s="43"/>
      <c r="D139" s="23">
        <v>2020</v>
      </c>
      <c r="E139" s="2">
        <v>1.61</v>
      </c>
      <c r="F139" s="2"/>
      <c r="G139" s="2">
        <f>+E139/100+1</f>
        <v>1.0161</v>
      </c>
      <c r="H139" s="42"/>
      <c r="I139" s="42"/>
      <c r="J139" s="42"/>
      <c r="K139" s="42"/>
      <c r="L139" s="42"/>
      <c r="M139" s="42"/>
      <c r="N139" s="42"/>
      <c r="O139" s="42"/>
      <c r="P139" s="42"/>
      <c r="Q139" s="42"/>
      <c r="R139" s="42"/>
      <c r="S139" s="42"/>
    </row>
    <row r="140" spans="1:35">
      <c r="C140" s="43"/>
      <c r="D140" s="23">
        <v>2021</v>
      </c>
      <c r="E140" s="2">
        <v>5.62</v>
      </c>
      <c r="F140" s="2"/>
      <c r="G140" s="2">
        <f t="shared" ref="G140:G145" si="25">+E140/100+1</f>
        <v>1.0562</v>
      </c>
      <c r="H140" s="42"/>
      <c r="I140" s="42"/>
      <c r="J140" s="42"/>
      <c r="K140" s="42"/>
      <c r="L140" s="42"/>
      <c r="M140" s="42"/>
      <c r="N140" s="42"/>
      <c r="O140" s="42"/>
      <c r="P140" s="42"/>
      <c r="Q140" s="42"/>
      <c r="R140" s="42"/>
      <c r="S140" s="42"/>
      <c r="T140" s="5" t="s">
        <v>18</v>
      </c>
    </row>
    <row r="141" spans="1:35">
      <c r="C141" s="43"/>
      <c r="D141" s="23">
        <v>2022</v>
      </c>
      <c r="E141" s="2">
        <v>13.12</v>
      </c>
      <c r="F141" s="2"/>
      <c r="G141" s="2">
        <f t="shared" si="25"/>
        <v>1.1312</v>
      </c>
      <c r="H141" s="42"/>
      <c r="I141" s="42"/>
      <c r="J141" s="42"/>
      <c r="K141" s="42"/>
      <c r="L141" s="42"/>
      <c r="M141" s="42"/>
      <c r="N141" s="42"/>
      <c r="O141" s="42"/>
      <c r="P141" s="42"/>
      <c r="Q141" s="42"/>
      <c r="R141" s="42"/>
      <c r="S141" s="42"/>
    </row>
    <row r="142" spans="1:35">
      <c r="C142" s="43"/>
      <c r="D142" s="23">
        <v>2023</v>
      </c>
      <c r="E142" s="2">
        <v>9.2799999999999994</v>
      </c>
      <c r="F142" s="2"/>
      <c r="G142" s="2">
        <f t="shared" si="25"/>
        <v>1.0928</v>
      </c>
      <c r="H142" s="42"/>
      <c r="I142" s="42"/>
      <c r="J142" s="42"/>
      <c r="K142" s="42"/>
      <c r="L142" s="42"/>
      <c r="M142" s="42"/>
      <c r="N142" s="42"/>
      <c r="O142" s="42"/>
      <c r="P142" s="42"/>
      <c r="Q142" s="42"/>
      <c r="R142" s="42"/>
      <c r="S142" s="42"/>
    </row>
    <row r="143" spans="1:35">
      <c r="C143" s="43"/>
      <c r="D143" s="23">
        <v>2024</v>
      </c>
      <c r="E143" s="24">
        <v>5.2</v>
      </c>
      <c r="F143" s="24"/>
      <c r="G143" s="2">
        <f t="shared" si="25"/>
        <v>1.052</v>
      </c>
      <c r="H143" s="42"/>
      <c r="I143" s="42"/>
      <c r="J143" s="42"/>
      <c r="K143" s="42"/>
      <c r="L143" s="42"/>
      <c r="M143" s="42"/>
      <c r="N143" s="42"/>
      <c r="O143" s="42"/>
      <c r="P143" s="42"/>
      <c r="Q143" s="42"/>
      <c r="R143" s="42"/>
      <c r="S143" s="42"/>
    </row>
    <row r="144" spans="1:35">
      <c r="C144" s="43"/>
      <c r="D144" s="23">
        <v>2025</v>
      </c>
      <c r="E144" s="2">
        <v>5.0999999999999996</v>
      </c>
      <c r="F144" s="2"/>
      <c r="G144" s="2">
        <f t="shared" si="25"/>
        <v>1.0509999999999999</v>
      </c>
      <c r="H144" s="42"/>
      <c r="I144" s="42"/>
      <c r="J144" s="42"/>
      <c r="K144" s="42"/>
      <c r="L144" s="42"/>
      <c r="M144" s="42"/>
      <c r="N144" s="42"/>
      <c r="O144" s="42"/>
      <c r="P144" s="42"/>
      <c r="Q144" s="42"/>
      <c r="R144" s="42"/>
      <c r="S144" s="42"/>
    </row>
    <row r="145" spans="3:19">
      <c r="C145" s="43"/>
      <c r="D145" s="23" t="s">
        <v>19</v>
      </c>
      <c r="E145" s="2">
        <v>1.18</v>
      </c>
      <c r="F145" s="2"/>
      <c r="G145" s="2">
        <f t="shared" si="25"/>
        <v>1.0118</v>
      </c>
      <c r="H145" s="42"/>
      <c r="I145" s="42"/>
      <c r="J145" s="42"/>
      <c r="K145" s="42"/>
      <c r="L145" s="42"/>
      <c r="M145" s="42"/>
      <c r="N145" s="42"/>
      <c r="O145" s="42"/>
      <c r="P145" s="42"/>
      <c r="Q145" s="42"/>
      <c r="R145" s="42"/>
      <c r="S145" s="42"/>
    </row>
    <row r="146" spans="3:19">
      <c r="C146" s="43"/>
      <c r="D146" s="23" t="s">
        <v>20</v>
      </c>
      <c r="E146" s="2"/>
      <c r="F146" s="2"/>
      <c r="G146" s="2"/>
      <c r="H146" s="42"/>
      <c r="I146" s="42"/>
      <c r="J146" s="42"/>
      <c r="K146" s="42"/>
      <c r="L146" s="42"/>
      <c r="M146" s="42"/>
      <c r="N146" s="42"/>
      <c r="O146" s="42"/>
      <c r="P146" s="42"/>
      <c r="Q146" s="42"/>
      <c r="R146" s="42"/>
      <c r="S146" s="42"/>
    </row>
    <row r="147" spans="3:19">
      <c r="C147" s="43"/>
      <c r="D147" s="1" t="s">
        <v>21</v>
      </c>
      <c r="E147" s="2"/>
      <c r="F147" s="2"/>
      <c r="G147" s="2"/>
      <c r="H147" s="42"/>
      <c r="I147" s="42"/>
      <c r="J147" s="42"/>
      <c r="K147" s="42"/>
      <c r="L147" s="42"/>
      <c r="M147" s="42"/>
      <c r="N147" s="42"/>
      <c r="O147" s="42"/>
      <c r="P147" s="42"/>
      <c r="Q147" s="42"/>
      <c r="R147" s="42"/>
      <c r="S147" s="42"/>
    </row>
    <row r="148" spans="3:19">
      <c r="C148" s="43"/>
      <c r="D148" s="1" t="s">
        <v>22</v>
      </c>
      <c r="E148" s="2"/>
      <c r="F148" s="2"/>
      <c r="G148" s="2"/>
      <c r="H148" s="42"/>
      <c r="I148" s="42"/>
      <c r="J148" s="42"/>
      <c r="K148" s="42"/>
      <c r="L148" s="42"/>
      <c r="M148" s="42"/>
      <c r="N148" s="42"/>
      <c r="O148" s="42"/>
      <c r="P148" s="42"/>
      <c r="Q148" s="42"/>
      <c r="R148" s="42"/>
      <c r="S148" s="42"/>
    </row>
    <row r="149" spans="3:19">
      <c r="C149" s="43"/>
      <c r="D149" s="1" t="s">
        <v>23</v>
      </c>
      <c r="E149" s="2"/>
      <c r="F149" s="2"/>
      <c r="G149" s="2"/>
      <c r="H149" s="42"/>
      <c r="I149" s="42"/>
      <c r="J149" s="42"/>
      <c r="K149" s="42"/>
      <c r="L149" s="42"/>
      <c r="M149" s="42"/>
      <c r="N149" s="42"/>
      <c r="O149" s="42"/>
      <c r="P149" s="42"/>
      <c r="Q149" s="42"/>
      <c r="R149" s="42"/>
      <c r="S149" s="42"/>
    </row>
    <row r="150" spans="3:19">
      <c r="C150" s="43"/>
      <c r="D150" s="1" t="s">
        <v>24</v>
      </c>
      <c r="E150" s="2"/>
      <c r="F150" s="2"/>
      <c r="G150" s="2"/>
      <c r="H150" s="42"/>
      <c r="I150" s="42"/>
      <c r="J150" s="42"/>
      <c r="K150" s="42"/>
      <c r="L150" s="42"/>
      <c r="M150" s="42"/>
      <c r="N150" s="42"/>
      <c r="O150" s="42"/>
      <c r="P150" s="42"/>
      <c r="Q150" s="42"/>
      <c r="R150" s="42"/>
      <c r="S150" s="42"/>
    </row>
    <row r="151" spans="3:19">
      <c r="D151" s="1" t="s">
        <v>25</v>
      </c>
      <c r="E151" s="2"/>
      <c r="F151" s="2"/>
      <c r="G151" s="2"/>
      <c r="H151" s="42"/>
      <c r="I151" s="42"/>
      <c r="J151" s="42"/>
      <c r="K151" s="42"/>
      <c r="L151" s="42"/>
      <c r="M151" s="42"/>
      <c r="N151" s="42"/>
      <c r="O151" s="42"/>
      <c r="P151" s="42"/>
      <c r="Q151" s="42"/>
      <c r="R151" s="42"/>
      <c r="S151" s="42"/>
    </row>
    <row r="152" spans="3:19">
      <c r="D152" s="1" t="s">
        <v>26</v>
      </c>
      <c r="E152" s="2"/>
      <c r="F152" s="2"/>
      <c r="G152" s="2"/>
      <c r="H152" s="42"/>
      <c r="I152" s="42"/>
      <c r="J152" s="42"/>
      <c r="K152" s="42"/>
      <c r="L152" s="42"/>
      <c r="M152" s="42"/>
      <c r="N152" s="42"/>
      <c r="O152" s="42"/>
      <c r="P152" s="42"/>
      <c r="Q152" s="42"/>
      <c r="R152" s="42"/>
      <c r="S152" s="42"/>
    </row>
    <row r="153" spans="3:19">
      <c r="D153" s="1" t="s">
        <v>27</v>
      </c>
      <c r="E153" s="2"/>
      <c r="F153" s="2"/>
      <c r="G153" s="2"/>
      <c r="H153" s="42"/>
      <c r="I153" s="42"/>
      <c r="J153" s="42"/>
      <c r="K153" s="42"/>
      <c r="L153" s="42"/>
      <c r="M153" s="42"/>
      <c r="N153" s="42"/>
      <c r="O153" s="42"/>
      <c r="P153" s="42"/>
      <c r="Q153" s="42"/>
      <c r="R153" s="42"/>
      <c r="S153" s="42"/>
    </row>
    <row r="154" spans="3:19">
      <c r="D154" s="1" t="s">
        <v>28</v>
      </c>
      <c r="E154" s="2"/>
      <c r="F154" s="2"/>
      <c r="G154" s="2"/>
      <c r="H154" s="42"/>
      <c r="I154" s="42"/>
      <c r="J154" s="42"/>
      <c r="K154" s="42"/>
      <c r="L154" s="42"/>
      <c r="M154" s="42"/>
      <c r="N154" s="42"/>
      <c r="O154" s="42"/>
      <c r="P154" s="42"/>
      <c r="Q154" s="42"/>
      <c r="R154" s="42"/>
      <c r="S154" s="42"/>
    </row>
    <row r="155" spans="3:19">
      <c r="D155" s="40" t="s">
        <v>29</v>
      </c>
    </row>
  </sheetData>
  <mergeCells count="5">
    <mergeCell ref="B2:E4"/>
    <mergeCell ref="G3:S3"/>
    <mergeCell ref="T132:U132"/>
    <mergeCell ref="B133:AB133"/>
    <mergeCell ref="B134:AA134"/>
  </mergeCells>
  <conditionalFormatting sqref="AB6:AB132">
    <cfRule type="cellIs" dxfId="1" priority="1" operator="equal">
      <formula>"BAJO"</formula>
    </cfRule>
  </conditionalFormatting>
  <hyperlinks>
    <hyperlink ref="D155" r:id="rId1" location="indice-de-precios-al-consumidor-ipc-2025" xr:uid="{232314E3-038A-9348-A891-1777E688D147}"/>
  </hyperlinks>
  <printOptions horizontalCentered="1" verticalCentered="1"/>
  <pageMargins left="0.59055118110236227" right="0.39370078740157483" top="0.39370078740157483" bottom="0.39370078740157483" header="0.31496062992125984" footer="0.59055118110236227"/>
  <pageSetup scale="27" orientation="landscape" r:id="rId2"/>
  <headerFooter>
    <oddFooter xml:space="preserve">&amp;L&amp;"Arial,Normal"&amp;9Calle 26 No. 57-41 Torre 8, Pisos 7 y 8 CEMSA – C.P. 111321
PBX. 3779555  - Información: Línea 195
&amp;U&amp;K0070C0www.umv.gov.co&amp;C&amp;"Arial,Normal"&amp;9GCON-FM-029
Página &amp;P de &amp;N
</oddFooter>
  </headerFooter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72EDEB-7D6B-174A-A165-8D6973886056}">
  <sheetPr>
    <tabColor theme="9" tint="-0.249977111117893"/>
  </sheetPr>
  <dimension ref="A1:AI155"/>
  <sheetViews>
    <sheetView showGridLines="0" tabSelected="1" topLeftCell="B5" zoomScale="130" zoomScaleNormal="130" zoomScaleSheetLayoutView="50" zoomScalePageLayoutView="50" workbookViewId="0">
      <selection activeCell="B10" sqref="B10"/>
    </sheetView>
  </sheetViews>
  <sheetFormatPr baseColWidth="10" defaultColWidth="11.44140625" defaultRowHeight="21"/>
  <cols>
    <col min="1" max="1" width="4.6640625" style="5" hidden="1" customWidth="1"/>
    <col min="2" max="2" width="14.44140625" style="3" customWidth="1"/>
    <col min="3" max="3" width="21" style="11" customWidth="1"/>
    <col min="4" max="4" width="6.6640625" style="11" customWidth="1"/>
    <col min="5" max="5" width="6.44140625" style="21" customWidth="1"/>
    <col min="6" max="6" width="15.6640625" style="21" hidden="1" customWidth="1"/>
    <col min="7" max="7" width="19.109375" style="5" hidden="1" customWidth="1"/>
    <col min="8" max="8" width="23.77734375" style="5" hidden="1" customWidth="1"/>
    <col min="9" max="9" width="19.109375" style="5" hidden="1" customWidth="1"/>
    <col min="10" max="10" width="22" style="5" hidden="1" customWidth="1"/>
    <col min="11" max="11" width="19.109375" style="5" hidden="1" customWidth="1"/>
    <col min="12" max="12" width="21.33203125" style="5" hidden="1" customWidth="1"/>
    <col min="13" max="13" width="19.109375" style="5" hidden="1" customWidth="1"/>
    <col min="14" max="14" width="23.6640625" style="5" hidden="1" customWidth="1"/>
    <col min="15" max="15" width="19.109375" style="5" hidden="1" customWidth="1"/>
    <col min="16" max="16" width="23.44140625" style="5" hidden="1" customWidth="1"/>
    <col min="17" max="17" width="19.109375" style="5" hidden="1" customWidth="1"/>
    <col min="18" max="18" width="22.33203125" style="5" hidden="1" customWidth="1"/>
    <col min="19" max="19" width="0.33203125" style="5" hidden="1" customWidth="1"/>
    <col min="20" max="20" width="21" style="5" hidden="1" customWidth="1"/>
    <col min="21" max="21" width="13" style="5" hidden="1" customWidth="1"/>
    <col min="22" max="22" width="17" style="5" hidden="1" customWidth="1"/>
    <col min="23" max="23" width="11.33203125" style="5" hidden="1" customWidth="1"/>
    <col min="24" max="24" width="14.44140625" style="5" hidden="1" customWidth="1"/>
    <col min="25" max="25" width="11.33203125" style="5" hidden="1" customWidth="1"/>
    <col min="26" max="26" width="9.109375" style="5" hidden="1" customWidth="1"/>
    <col min="27" max="27" width="10.44140625" style="5" hidden="1" customWidth="1"/>
    <col min="28" max="28" width="16" style="5" hidden="1" customWidth="1"/>
    <col min="29" max="29" width="14.6640625" style="3" hidden="1" customWidth="1"/>
    <col min="30" max="30" width="10.77734375" style="5" bestFit="1" customWidth="1"/>
    <col min="31" max="31" width="10.33203125" style="5" bestFit="1" customWidth="1"/>
    <col min="32" max="32" width="11.44140625" style="5"/>
    <col min="33" max="33" width="23.33203125" style="5" bestFit="1" customWidth="1"/>
    <col min="34" max="16384" width="11.44140625" style="5"/>
  </cols>
  <sheetData>
    <row r="1" spans="1:31" ht="15.75" customHeight="1" thickBot="1">
      <c r="C1" s="43"/>
      <c r="D1" s="43"/>
    </row>
    <row r="2" spans="1:31" ht="65.25" customHeight="1" thickBot="1">
      <c r="A2" s="17"/>
      <c r="B2" s="91" t="s">
        <v>35</v>
      </c>
      <c r="C2" s="91"/>
      <c r="D2" s="91"/>
      <c r="E2" s="91"/>
      <c r="F2" s="52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45"/>
      <c r="U2" s="46"/>
      <c r="V2" s="46"/>
      <c r="W2" s="46"/>
      <c r="X2" s="46"/>
      <c r="Y2" s="46"/>
      <c r="Z2" s="46"/>
      <c r="AA2" s="46"/>
      <c r="AB2" s="47"/>
    </row>
    <row r="3" spans="1:31" ht="59.25" customHeight="1" thickBot="1">
      <c r="A3" s="18"/>
      <c r="B3" s="92"/>
      <c r="C3" s="92"/>
      <c r="D3" s="92"/>
      <c r="E3" s="92"/>
      <c r="F3" s="54">
        <v>2026</v>
      </c>
      <c r="G3" s="93" t="s">
        <v>36</v>
      </c>
      <c r="H3" s="94"/>
      <c r="I3" s="94"/>
      <c r="J3" s="94"/>
      <c r="K3" s="94"/>
      <c r="L3" s="94"/>
      <c r="M3" s="94"/>
      <c r="N3" s="94"/>
      <c r="O3" s="94"/>
      <c r="P3" s="94"/>
      <c r="Q3" s="94"/>
      <c r="R3" s="94"/>
      <c r="S3" s="94"/>
      <c r="T3" s="49"/>
      <c r="U3" s="49"/>
      <c r="V3" s="49"/>
      <c r="W3" s="49"/>
      <c r="X3" s="49"/>
      <c r="Y3" s="49"/>
      <c r="Z3" s="49"/>
      <c r="AA3" s="49"/>
      <c r="AB3" s="50"/>
    </row>
    <row r="4" spans="1:31" ht="59.25" customHeight="1">
      <c r="A4" s="18"/>
      <c r="B4" s="92"/>
      <c r="C4" s="92"/>
      <c r="D4" s="92"/>
      <c r="E4" s="92"/>
      <c r="F4" s="64">
        <v>2026</v>
      </c>
      <c r="G4" s="65" t="s">
        <v>169</v>
      </c>
      <c r="H4" s="65" t="s">
        <v>170</v>
      </c>
      <c r="I4" s="66" t="s">
        <v>171</v>
      </c>
      <c r="J4" s="66" t="s">
        <v>172</v>
      </c>
      <c r="K4" s="66" t="s">
        <v>173</v>
      </c>
      <c r="L4" s="66" t="s">
        <v>174</v>
      </c>
      <c r="M4" s="66" t="s">
        <v>2</v>
      </c>
      <c r="N4" s="66" t="s">
        <v>1</v>
      </c>
      <c r="O4" s="66" t="s">
        <v>175</v>
      </c>
      <c r="P4" s="66" t="s">
        <v>3</v>
      </c>
      <c r="Q4" s="66" t="s">
        <v>0</v>
      </c>
      <c r="R4" s="66" t="s">
        <v>176</v>
      </c>
      <c r="S4" s="66" t="s">
        <v>177</v>
      </c>
      <c r="T4" s="48"/>
      <c r="U4" s="49"/>
      <c r="V4" s="49"/>
      <c r="W4" s="49"/>
      <c r="X4" s="49"/>
      <c r="Y4" s="49"/>
      <c r="Z4" s="49"/>
      <c r="AA4" s="49"/>
      <c r="AB4" s="50"/>
    </row>
    <row r="5" spans="1:31" ht="48" customHeight="1">
      <c r="A5" s="18"/>
      <c r="B5" s="73" t="s">
        <v>4</v>
      </c>
      <c r="C5" s="74" t="s">
        <v>5</v>
      </c>
      <c r="D5" s="74" t="s">
        <v>6</v>
      </c>
      <c r="E5" s="74" t="s">
        <v>7</v>
      </c>
      <c r="F5" s="75" t="s">
        <v>37</v>
      </c>
      <c r="G5" s="75" t="s">
        <v>178</v>
      </c>
      <c r="H5" s="76" t="s">
        <v>178</v>
      </c>
      <c r="I5" s="75" t="s">
        <v>178</v>
      </c>
      <c r="J5" s="75" t="s">
        <v>178</v>
      </c>
      <c r="K5" s="75" t="s">
        <v>178</v>
      </c>
      <c r="L5" s="75" t="s">
        <v>178</v>
      </c>
      <c r="M5" s="75" t="s">
        <v>178</v>
      </c>
      <c r="N5" s="75" t="s">
        <v>178</v>
      </c>
      <c r="O5" s="75" t="s">
        <v>178</v>
      </c>
      <c r="P5" s="75" t="s">
        <v>178</v>
      </c>
      <c r="Q5" s="75" t="s">
        <v>178</v>
      </c>
      <c r="R5" s="75" t="s">
        <v>178</v>
      </c>
      <c r="S5" s="75" t="s">
        <v>178</v>
      </c>
      <c r="T5" s="77" t="s">
        <v>8</v>
      </c>
      <c r="U5" s="77" t="s">
        <v>9</v>
      </c>
      <c r="V5" s="77" t="s">
        <v>11</v>
      </c>
      <c r="W5" s="78" t="s">
        <v>30</v>
      </c>
      <c r="X5" s="78" t="s">
        <v>31</v>
      </c>
      <c r="Y5" s="78" t="s">
        <v>32</v>
      </c>
      <c r="Z5" s="77" t="s">
        <v>12</v>
      </c>
      <c r="AA5" s="77" t="s">
        <v>13</v>
      </c>
      <c r="AB5" s="79" t="s">
        <v>14</v>
      </c>
      <c r="AC5" s="80" t="s">
        <v>33</v>
      </c>
      <c r="AD5" s="80" t="s">
        <v>34</v>
      </c>
      <c r="AE5" s="77" t="s">
        <v>10</v>
      </c>
    </row>
    <row r="6" spans="1:31" ht="20.399999999999999">
      <c r="A6" s="19"/>
      <c r="B6" s="81">
        <v>1</v>
      </c>
      <c r="C6" s="90" t="s">
        <v>38</v>
      </c>
      <c r="D6" s="81" t="s">
        <v>39</v>
      </c>
      <c r="E6" s="82" t="s">
        <v>40</v>
      </c>
      <c r="F6" s="83">
        <v>2975000</v>
      </c>
      <c r="G6" s="84">
        <v>3901311.9999999991</v>
      </c>
      <c r="H6" s="84">
        <v>3589480.3</v>
      </c>
      <c r="I6" s="84">
        <v>3646386.6949999998</v>
      </c>
      <c r="J6" s="84">
        <v>4252346</v>
      </c>
      <c r="K6" s="84">
        <v>3906842.8874999997</v>
      </c>
      <c r="L6" s="84">
        <v>4572448.8492899993</v>
      </c>
      <c r="M6" s="84">
        <v>3646386.6949999998</v>
      </c>
      <c r="N6" s="84">
        <v>2876587</v>
      </c>
      <c r="O6" s="84">
        <v>3764576.9</v>
      </c>
      <c r="P6" s="84">
        <v>3906842.8874999997</v>
      </c>
      <c r="Q6" s="84">
        <v>5209123.8499999996</v>
      </c>
      <c r="R6" s="84">
        <v>5202870.3999999994</v>
      </c>
      <c r="S6" s="84">
        <v>4929903.8812399991</v>
      </c>
      <c r="T6" s="56">
        <f>COUNT(F6:S6)</f>
        <v>14</v>
      </c>
      <c r="U6" s="57">
        <f t="shared" ref="U6:U69" si="0">ROUND(AVERAGE(F6:S6),0)</f>
        <v>4027151</v>
      </c>
      <c r="V6" s="58">
        <f>STDEVP(F6:S6)</f>
        <v>705512.36280358431</v>
      </c>
      <c r="W6" s="58">
        <f>+MIN(F6:S6)</f>
        <v>2876587</v>
      </c>
      <c r="X6" s="58">
        <f>+GEOMEAN(F6:S6)</f>
        <v>3965599.45510349</v>
      </c>
      <c r="Y6" s="58">
        <f t="shared" ref="Y6:Y69" si="1">+MEDIAN(F6:S6)</f>
        <v>3904077.4437499996</v>
      </c>
      <c r="Z6" s="59">
        <f t="shared" ref="Z6:Z69" si="2">V6/U6*100</f>
        <v>17.518895189268648</v>
      </c>
      <c r="AA6" s="60">
        <f t="shared" ref="AA6:AA69" si="3">100-Z6</f>
        <v>82.481104810731352</v>
      </c>
      <c r="AB6" s="85" t="str">
        <f t="shared" ref="AB6:AB69" si="4">IF(AA6&gt;70,"ALTO","BAJO")</f>
        <v>ALTO</v>
      </c>
      <c r="AC6" s="86" t="str">
        <f>IFERROR(IF(Z6&lt;=30,"VALOR PROMEDIO UNITARIO",IF(Z6&lt;=50,"MEDIANA","MEDIA GEOMÉTRICA / REVISIÓN MANUAL")),"REVISAR")</f>
        <v>VALOR PROMEDIO UNITARIO</v>
      </c>
      <c r="AD6" s="87">
        <f>IFERROR(ROUND(IF(Z6&lt;=30,U6,IF(Z6&lt;=50,Y6,X6)),0),0)</f>
        <v>4027151</v>
      </c>
      <c r="AE6" s="55">
        <f>IFERROR(AD6*E6,0)</f>
        <v>4027151</v>
      </c>
    </row>
    <row r="7" spans="1:31" ht="20.399999999999999">
      <c r="A7" s="19"/>
      <c r="B7" s="81">
        <v>2</v>
      </c>
      <c r="C7" s="90" t="s">
        <v>41</v>
      </c>
      <c r="D7" s="81" t="s">
        <v>39</v>
      </c>
      <c r="E7" s="82" t="s">
        <v>40</v>
      </c>
      <c r="F7" s="83">
        <v>3927000</v>
      </c>
      <c r="G7" s="84">
        <v>5912926</v>
      </c>
      <c r="H7" s="84">
        <v>5435498.7399999993</v>
      </c>
      <c r="I7" s="84">
        <v>5521671.2809999995</v>
      </c>
      <c r="J7" s="84">
        <v>6878795</v>
      </c>
      <c r="K7" s="84">
        <v>5916076.3724999996</v>
      </c>
      <c r="L7" s="84">
        <v>6923994.9365999987</v>
      </c>
      <c r="M7" s="84">
        <v>5521671.2809999995</v>
      </c>
      <c r="N7" s="84">
        <v>3877138.9999999995</v>
      </c>
      <c r="O7" s="84">
        <v>5700645.0199999996</v>
      </c>
      <c r="P7" s="84">
        <v>5916076.3724999996</v>
      </c>
      <c r="Q7" s="84">
        <v>7888101.8299999991</v>
      </c>
      <c r="R7" s="84">
        <v>7879346.9999999991</v>
      </c>
      <c r="S7" s="84">
        <v>7465283.6471599983</v>
      </c>
      <c r="T7" s="56">
        <f t="shared" ref="T7:T70" si="5">COUNT(F7:S7)</f>
        <v>14</v>
      </c>
      <c r="U7" s="57">
        <f t="shared" si="0"/>
        <v>6054588</v>
      </c>
      <c r="V7" s="58">
        <f t="shared" ref="V7:V70" si="6">STDEVP(F7:S7)</f>
        <v>1210657.0735191086</v>
      </c>
      <c r="W7" s="58">
        <f t="shared" ref="W7:W70" si="7">+MIN(F7:S7)</f>
        <v>3877138.9999999995</v>
      </c>
      <c r="X7" s="58">
        <f t="shared" ref="X7:X70" si="8">+GEOMEAN(F7:S7)</f>
        <v>5925475.5164533909</v>
      </c>
      <c r="Y7" s="58">
        <f t="shared" si="1"/>
        <v>5914501.1862499993</v>
      </c>
      <c r="Z7" s="59">
        <f t="shared" si="2"/>
        <v>19.995697040312383</v>
      </c>
      <c r="AA7" s="60">
        <f t="shared" si="3"/>
        <v>80.004302959687621</v>
      </c>
      <c r="AB7" s="85" t="str">
        <f t="shared" si="4"/>
        <v>ALTO</v>
      </c>
      <c r="AC7" s="86" t="str">
        <f t="shared" ref="AC7:AC70" si="9">IFERROR(IF(Z7&lt;=30,"VALOR PROMEDIO UNITARIO",IF(Z7&lt;=50,"MEDIANA","MEDIA GEOMÉTRICA / REVISIÓN MANUAL")),"REVISAR")</f>
        <v>VALOR PROMEDIO UNITARIO</v>
      </c>
      <c r="AD7" s="87">
        <f t="shared" ref="AD7:AD70" si="10">IFERROR(ROUND(IF(Z7&lt;=30,U7,IF(Z7&lt;=50,Y7,X7)),0),0)</f>
        <v>6054588</v>
      </c>
      <c r="AE7" s="55">
        <f t="shared" ref="AE7:AE70" si="11">IFERROR(AD7*E7,0)</f>
        <v>6054588</v>
      </c>
    </row>
    <row r="8" spans="1:31" ht="20.399999999999999">
      <c r="A8" s="19"/>
      <c r="B8" s="81">
        <v>3</v>
      </c>
      <c r="C8" s="90" t="s">
        <v>42</v>
      </c>
      <c r="D8" s="81" t="s">
        <v>39</v>
      </c>
      <c r="E8" s="82" t="s">
        <v>40</v>
      </c>
      <c r="F8" s="88"/>
      <c r="G8" s="84">
        <v>6339632</v>
      </c>
      <c r="H8" s="84">
        <v>8717309.2999999989</v>
      </c>
      <c r="I8" s="84">
        <v>8855510.5449999999</v>
      </c>
      <c r="J8" s="84">
        <v>11381279</v>
      </c>
      <c r="K8" s="84">
        <v>9488047.0124999993</v>
      </c>
      <c r="L8" s="84">
        <v>11104518.812659999</v>
      </c>
      <c r="M8" s="84">
        <v>8855510.5449999999</v>
      </c>
      <c r="N8" s="84">
        <v>6128381</v>
      </c>
      <c r="O8" s="84">
        <v>9142543.8999999985</v>
      </c>
      <c r="P8" s="84">
        <v>9488047.0124999993</v>
      </c>
      <c r="Q8" s="84">
        <v>12650729.35</v>
      </c>
      <c r="R8" s="84">
        <v>12644475.899999999</v>
      </c>
      <c r="S8" s="84">
        <v>11972624.23408</v>
      </c>
      <c r="T8" s="56">
        <f t="shared" si="5"/>
        <v>13</v>
      </c>
      <c r="U8" s="57">
        <f t="shared" si="0"/>
        <v>9751431</v>
      </c>
      <c r="V8" s="58">
        <f t="shared" si="6"/>
        <v>2040883.9395957445</v>
      </c>
      <c r="W8" s="58">
        <f t="shared" si="7"/>
        <v>6128381</v>
      </c>
      <c r="X8" s="58">
        <f t="shared" si="8"/>
        <v>9522118.8051104024</v>
      </c>
      <c r="Y8" s="58">
        <f t="shared" si="1"/>
        <v>9488047.0124999993</v>
      </c>
      <c r="Z8" s="59">
        <f t="shared" si="2"/>
        <v>20.92907122652813</v>
      </c>
      <c r="AA8" s="60">
        <f t="shared" si="3"/>
        <v>79.070928773471877</v>
      </c>
      <c r="AB8" s="85" t="str">
        <f t="shared" si="4"/>
        <v>ALTO</v>
      </c>
      <c r="AC8" s="86" t="str">
        <f t="shared" si="9"/>
        <v>VALOR PROMEDIO UNITARIO</v>
      </c>
      <c r="AD8" s="87">
        <f t="shared" si="10"/>
        <v>9751431</v>
      </c>
      <c r="AE8" s="55">
        <f t="shared" si="11"/>
        <v>9751431</v>
      </c>
    </row>
    <row r="9" spans="1:31" ht="20.399999999999999">
      <c r="A9" s="19"/>
      <c r="B9" s="81">
        <v>4</v>
      </c>
      <c r="C9" s="90" t="s">
        <v>43</v>
      </c>
      <c r="D9" s="81" t="s">
        <v>39</v>
      </c>
      <c r="E9" s="82" t="s">
        <v>40</v>
      </c>
      <c r="F9" s="83">
        <v>595000</v>
      </c>
      <c r="G9" s="84">
        <v>707112.79999999993</v>
      </c>
      <c r="H9" s="84">
        <v>974287.50999999989</v>
      </c>
      <c r="I9" s="84">
        <v>989733.53149999992</v>
      </c>
      <c r="J9" s="84">
        <v>687879.5</v>
      </c>
      <c r="K9" s="84">
        <v>1060428.7837499999</v>
      </c>
      <c r="L9" s="84">
        <v>1241093.4556299997</v>
      </c>
      <c r="M9" s="84">
        <v>989733.53149999992</v>
      </c>
      <c r="N9" s="84">
        <v>938017.49999999988</v>
      </c>
      <c r="O9" s="84">
        <v>1021813.73</v>
      </c>
      <c r="P9" s="84">
        <v>1060428.7837499999</v>
      </c>
      <c r="Q9" s="84">
        <v>1413905.0449999999</v>
      </c>
      <c r="R9" s="84">
        <v>1375759</v>
      </c>
      <c r="S9" s="84">
        <v>1338117.0986799998</v>
      </c>
      <c r="T9" s="56">
        <f t="shared" si="5"/>
        <v>14</v>
      </c>
      <c r="U9" s="57">
        <f t="shared" si="0"/>
        <v>1028094</v>
      </c>
      <c r="V9" s="58">
        <f t="shared" si="6"/>
        <v>244018.72551934604</v>
      </c>
      <c r="W9" s="58">
        <f t="shared" si="7"/>
        <v>595000</v>
      </c>
      <c r="X9" s="58">
        <f t="shared" si="8"/>
        <v>997215.88601483568</v>
      </c>
      <c r="Y9" s="58">
        <f t="shared" si="1"/>
        <v>1005773.63075</v>
      </c>
      <c r="Z9" s="59">
        <f t="shared" si="2"/>
        <v>23.735059782407646</v>
      </c>
      <c r="AA9" s="60">
        <f t="shared" si="3"/>
        <v>76.264940217592354</v>
      </c>
      <c r="AB9" s="85" t="str">
        <f t="shared" si="4"/>
        <v>ALTO</v>
      </c>
      <c r="AC9" s="86" t="str">
        <f t="shared" si="9"/>
        <v>VALOR PROMEDIO UNITARIO</v>
      </c>
      <c r="AD9" s="87">
        <f t="shared" si="10"/>
        <v>1028094</v>
      </c>
      <c r="AE9" s="55">
        <f t="shared" si="11"/>
        <v>1028094</v>
      </c>
    </row>
    <row r="10" spans="1:31" ht="20.399999999999999">
      <c r="A10" s="19"/>
      <c r="B10" s="81">
        <v>5</v>
      </c>
      <c r="C10" s="90" t="s">
        <v>44</v>
      </c>
      <c r="D10" s="81" t="s">
        <v>39</v>
      </c>
      <c r="E10" s="82" t="s">
        <v>40</v>
      </c>
      <c r="F10" s="88"/>
      <c r="G10" s="84">
        <v>3779395.9999999991</v>
      </c>
      <c r="H10" s="84">
        <v>4307376.3599999994</v>
      </c>
      <c r="I10" s="84">
        <v>4375664.034</v>
      </c>
      <c r="J10" s="84">
        <v>4877691</v>
      </c>
      <c r="K10" s="84">
        <v>4688211.4649999999</v>
      </c>
      <c r="L10" s="84">
        <v>5486938.3690099996</v>
      </c>
      <c r="M10" s="84">
        <v>4375664.034</v>
      </c>
      <c r="N10" s="84">
        <v>3351849.1999999997</v>
      </c>
      <c r="O10" s="84">
        <v>4517492.2799999993</v>
      </c>
      <c r="P10" s="84">
        <v>4688211.4649999999</v>
      </c>
      <c r="Q10" s="84">
        <v>6250948.6199999992</v>
      </c>
      <c r="R10" s="84">
        <v>6247196.5499999998</v>
      </c>
      <c r="S10" s="84">
        <v>5915884.9013199992</v>
      </c>
      <c r="T10" s="56">
        <f t="shared" si="5"/>
        <v>13</v>
      </c>
      <c r="U10" s="57">
        <f t="shared" si="0"/>
        <v>4835579</v>
      </c>
      <c r="V10" s="58">
        <f t="shared" si="6"/>
        <v>866143.98914606462</v>
      </c>
      <c r="W10" s="58">
        <f t="shared" si="7"/>
        <v>3351849.1999999997</v>
      </c>
      <c r="X10" s="58">
        <f t="shared" si="8"/>
        <v>4758503.0827603433</v>
      </c>
      <c r="Y10" s="58">
        <f t="shared" si="1"/>
        <v>4688211.4649999999</v>
      </c>
      <c r="Z10" s="59">
        <f t="shared" si="2"/>
        <v>17.911898226583922</v>
      </c>
      <c r="AA10" s="60">
        <f t="shared" si="3"/>
        <v>82.088101773416071</v>
      </c>
      <c r="AB10" s="85" t="str">
        <f t="shared" si="4"/>
        <v>ALTO</v>
      </c>
      <c r="AC10" s="86" t="str">
        <f t="shared" si="9"/>
        <v>VALOR PROMEDIO UNITARIO</v>
      </c>
      <c r="AD10" s="87">
        <f t="shared" si="10"/>
        <v>4835579</v>
      </c>
      <c r="AE10" s="55">
        <f t="shared" si="11"/>
        <v>4835579</v>
      </c>
    </row>
    <row r="11" spans="1:31" ht="20.399999999999999">
      <c r="A11" s="19"/>
      <c r="B11" s="81">
        <v>6</v>
      </c>
      <c r="C11" s="90" t="s">
        <v>45</v>
      </c>
      <c r="D11" s="81" t="s">
        <v>39</v>
      </c>
      <c r="E11" s="82" t="s">
        <v>40</v>
      </c>
      <c r="F11" s="83">
        <v>1071000</v>
      </c>
      <c r="G11" s="84">
        <v>975327.99999999977</v>
      </c>
      <c r="H11" s="84">
        <v>1333235.5399999998</v>
      </c>
      <c r="I11" s="84">
        <v>1354372.2009999999</v>
      </c>
      <c r="J11" s="84">
        <v>1625897</v>
      </c>
      <c r="K11" s="84">
        <v>1451113.0725</v>
      </c>
      <c r="L11" s="84">
        <v>1698338.2154899999</v>
      </c>
      <c r="M11" s="84">
        <v>1354372.2009999999</v>
      </c>
      <c r="N11" s="84">
        <v>1500828</v>
      </c>
      <c r="O11" s="84">
        <v>1398271.42</v>
      </c>
      <c r="P11" s="84">
        <v>1451113.0725</v>
      </c>
      <c r="Q11" s="84">
        <v>1934817.43</v>
      </c>
      <c r="R11" s="84">
        <v>1932316.0499999998</v>
      </c>
      <c r="S11" s="84">
        <v>1831107.6087199999</v>
      </c>
      <c r="T11" s="56">
        <f t="shared" si="5"/>
        <v>14</v>
      </c>
      <c r="U11" s="57">
        <f t="shared" si="0"/>
        <v>1493722</v>
      </c>
      <c r="V11" s="58">
        <f t="shared" si="6"/>
        <v>278376.4421336198</v>
      </c>
      <c r="W11" s="58">
        <f t="shared" si="7"/>
        <v>975327.99999999977</v>
      </c>
      <c r="X11" s="58">
        <f t="shared" si="8"/>
        <v>1466801.1179854507</v>
      </c>
      <c r="Y11" s="58">
        <f t="shared" si="1"/>
        <v>1451113.0725</v>
      </c>
      <c r="Z11" s="59">
        <f t="shared" si="2"/>
        <v>18.636429143684019</v>
      </c>
      <c r="AA11" s="60">
        <f t="shared" si="3"/>
        <v>81.363570856315988</v>
      </c>
      <c r="AB11" s="85" t="str">
        <f t="shared" si="4"/>
        <v>ALTO</v>
      </c>
      <c r="AC11" s="86" t="str">
        <f t="shared" si="9"/>
        <v>VALOR PROMEDIO UNITARIO</v>
      </c>
      <c r="AD11" s="87">
        <f t="shared" si="10"/>
        <v>1493722</v>
      </c>
      <c r="AE11" s="55">
        <f t="shared" si="11"/>
        <v>1493722</v>
      </c>
    </row>
    <row r="12" spans="1:31" ht="20.399999999999999">
      <c r="A12" s="19"/>
      <c r="B12" s="81">
        <v>7</v>
      </c>
      <c r="C12" s="90" t="s">
        <v>46</v>
      </c>
      <c r="D12" s="81" t="s">
        <v>39</v>
      </c>
      <c r="E12" s="82" t="s">
        <v>40</v>
      </c>
      <c r="F12" s="83">
        <v>999600</v>
      </c>
      <c r="G12" s="84">
        <v>365748</v>
      </c>
      <c r="H12" s="84">
        <v>687129.08600000001</v>
      </c>
      <c r="I12" s="84">
        <v>698022.59589999996</v>
      </c>
      <c r="J12" s="84">
        <v>687879.5</v>
      </c>
      <c r="K12" s="84">
        <v>747881.35274999996</v>
      </c>
      <c r="L12" s="84">
        <v>875297.89787999995</v>
      </c>
      <c r="M12" s="84">
        <v>698022.59589999996</v>
      </c>
      <c r="N12" s="84">
        <v>375207</v>
      </c>
      <c r="O12" s="84">
        <v>720647.57799999998</v>
      </c>
      <c r="P12" s="84">
        <v>747881.35274999996</v>
      </c>
      <c r="Q12" s="84">
        <v>997175.13699999999</v>
      </c>
      <c r="R12" s="84">
        <v>996799.92999999993</v>
      </c>
      <c r="S12" s="84">
        <v>943724.93447999994</v>
      </c>
      <c r="T12" s="56">
        <f t="shared" si="5"/>
        <v>14</v>
      </c>
      <c r="U12" s="57">
        <f t="shared" si="0"/>
        <v>752930</v>
      </c>
      <c r="V12" s="58">
        <f t="shared" si="6"/>
        <v>196326.91399901532</v>
      </c>
      <c r="W12" s="58">
        <f t="shared" si="7"/>
        <v>365748</v>
      </c>
      <c r="X12" s="58">
        <f t="shared" si="8"/>
        <v>721978.2852953996</v>
      </c>
      <c r="Y12" s="58">
        <f t="shared" si="1"/>
        <v>734264.46537499991</v>
      </c>
      <c r="Z12" s="59">
        <f t="shared" si="2"/>
        <v>26.075055317096584</v>
      </c>
      <c r="AA12" s="60">
        <f t="shared" si="3"/>
        <v>73.924944682903416</v>
      </c>
      <c r="AB12" s="85" t="str">
        <f t="shared" si="4"/>
        <v>ALTO</v>
      </c>
      <c r="AC12" s="86" t="str">
        <f t="shared" si="9"/>
        <v>VALOR PROMEDIO UNITARIO</v>
      </c>
      <c r="AD12" s="87">
        <f t="shared" si="10"/>
        <v>752930</v>
      </c>
      <c r="AE12" s="55">
        <f t="shared" si="11"/>
        <v>752930</v>
      </c>
    </row>
    <row r="13" spans="1:31" ht="20.399999999999999">
      <c r="A13" s="19"/>
      <c r="B13" s="81">
        <v>8</v>
      </c>
      <c r="C13" s="90" t="s">
        <v>47</v>
      </c>
      <c r="D13" s="81" t="s">
        <v>39</v>
      </c>
      <c r="E13" s="82" t="s">
        <v>40</v>
      </c>
      <c r="F13" s="83">
        <v>1023400</v>
      </c>
      <c r="G13" s="84">
        <v>585196.79999999993</v>
      </c>
      <c r="H13" s="84">
        <v>871730.92999999993</v>
      </c>
      <c r="I13" s="84">
        <v>885551.05449999997</v>
      </c>
      <c r="J13" s="84">
        <v>1050579.5999999999</v>
      </c>
      <c r="K13" s="84">
        <v>948804.70124999993</v>
      </c>
      <c r="L13" s="84">
        <v>1110451.38099</v>
      </c>
      <c r="M13" s="84">
        <v>885551.05449999997</v>
      </c>
      <c r="N13" s="84">
        <v>587824.29999999993</v>
      </c>
      <c r="O13" s="84">
        <v>914254.3899999999</v>
      </c>
      <c r="P13" s="84">
        <v>948804.70124999993</v>
      </c>
      <c r="Q13" s="84">
        <v>1265072.9349999998</v>
      </c>
      <c r="R13" s="84">
        <v>1264447.5899999999</v>
      </c>
      <c r="S13" s="84">
        <v>1197262.6672399999</v>
      </c>
      <c r="T13" s="56">
        <f t="shared" si="5"/>
        <v>14</v>
      </c>
      <c r="U13" s="57">
        <f t="shared" si="0"/>
        <v>967067</v>
      </c>
      <c r="V13" s="58">
        <f t="shared" si="6"/>
        <v>202911.72866181724</v>
      </c>
      <c r="W13" s="58">
        <f t="shared" si="7"/>
        <v>585196.79999999993</v>
      </c>
      <c r="X13" s="58">
        <f t="shared" si="8"/>
        <v>943433.7340622039</v>
      </c>
      <c r="Y13" s="58">
        <f t="shared" si="1"/>
        <v>948804.70124999993</v>
      </c>
      <c r="Z13" s="59">
        <f t="shared" si="2"/>
        <v>20.982178966071352</v>
      </c>
      <c r="AA13" s="60">
        <f t="shared" si="3"/>
        <v>79.017821033928641</v>
      </c>
      <c r="AB13" s="85" t="str">
        <f t="shared" si="4"/>
        <v>ALTO</v>
      </c>
      <c r="AC13" s="86" t="str">
        <f t="shared" si="9"/>
        <v>VALOR PROMEDIO UNITARIO</v>
      </c>
      <c r="AD13" s="87">
        <f t="shared" si="10"/>
        <v>967067</v>
      </c>
      <c r="AE13" s="55">
        <f t="shared" si="11"/>
        <v>967067</v>
      </c>
    </row>
    <row r="14" spans="1:31" ht="20.399999999999999">
      <c r="A14" s="19"/>
      <c r="B14" s="81">
        <v>9</v>
      </c>
      <c r="C14" s="90" t="s">
        <v>48</v>
      </c>
      <c r="D14" s="81" t="s">
        <v>39</v>
      </c>
      <c r="E14" s="82" t="s">
        <v>40</v>
      </c>
      <c r="F14" s="83">
        <v>1166200</v>
      </c>
      <c r="G14" s="84">
        <v>390131.19999999995</v>
      </c>
      <c r="H14" s="84">
        <v>605083.82199999993</v>
      </c>
      <c r="I14" s="84">
        <v>614676.6142999999</v>
      </c>
      <c r="J14" s="84">
        <v>687879.5</v>
      </c>
      <c r="K14" s="84">
        <v>658582.08675000002</v>
      </c>
      <c r="L14" s="84">
        <v>770783.98802999989</v>
      </c>
      <c r="M14" s="84">
        <v>614676.6142999999</v>
      </c>
      <c r="N14" s="84">
        <v>500275.99999999994</v>
      </c>
      <c r="O14" s="84">
        <v>634600.10599999991</v>
      </c>
      <c r="P14" s="84">
        <v>658582.08675000002</v>
      </c>
      <c r="Q14" s="84">
        <v>878109.44899999991</v>
      </c>
      <c r="R14" s="84">
        <v>876733.69</v>
      </c>
      <c r="S14" s="84">
        <v>831040.41399999999</v>
      </c>
      <c r="T14" s="56">
        <f t="shared" si="5"/>
        <v>14</v>
      </c>
      <c r="U14" s="57">
        <f t="shared" si="0"/>
        <v>706240</v>
      </c>
      <c r="V14" s="58">
        <f t="shared" si="6"/>
        <v>183082.65799112592</v>
      </c>
      <c r="W14" s="58">
        <f t="shared" si="7"/>
        <v>390131.19999999995</v>
      </c>
      <c r="X14" s="58">
        <f t="shared" si="8"/>
        <v>683518.72377778415</v>
      </c>
      <c r="Y14" s="58">
        <f t="shared" si="1"/>
        <v>658582.08675000002</v>
      </c>
      <c r="Z14" s="59">
        <f t="shared" si="2"/>
        <v>25.923575270605731</v>
      </c>
      <c r="AA14" s="60">
        <f t="shared" si="3"/>
        <v>74.076424729394262</v>
      </c>
      <c r="AB14" s="85" t="str">
        <f t="shared" si="4"/>
        <v>ALTO</v>
      </c>
      <c r="AC14" s="86" t="str">
        <f t="shared" si="9"/>
        <v>VALOR PROMEDIO UNITARIO</v>
      </c>
      <c r="AD14" s="87">
        <f t="shared" si="10"/>
        <v>706240</v>
      </c>
      <c r="AE14" s="55">
        <f t="shared" si="11"/>
        <v>706240</v>
      </c>
    </row>
    <row r="15" spans="1:31" ht="20.399999999999999">
      <c r="A15" s="19"/>
      <c r="B15" s="81">
        <v>10</v>
      </c>
      <c r="C15" s="90" t="s">
        <v>49</v>
      </c>
      <c r="D15" s="81" t="s">
        <v>39</v>
      </c>
      <c r="E15" s="82" t="s">
        <v>40</v>
      </c>
      <c r="F15" s="83">
        <v>1059100</v>
      </c>
      <c r="G15" s="84">
        <v>609580</v>
      </c>
      <c r="H15" s="84">
        <v>697384.74399999995</v>
      </c>
      <c r="I15" s="84">
        <v>708440.84359999991</v>
      </c>
      <c r="J15" s="84">
        <v>750414</v>
      </c>
      <c r="K15" s="84">
        <v>759043.76099999994</v>
      </c>
      <c r="L15" s="84">
        <v>888361.35492999991</v>
      </c>
      <c r="M15" s="84">
        <v>708440.84359999991</v>
      </c>
      <c r="N15" s="84">
        <v>575317.39999999991</v>
      </c>
      <c r="O15" s="84">
        <v>731403.51199999999</v>
      </c>
      <c r="P15" s="84">
        <v>759043.76099999994</v>
      </c>
      <c r="Q15" s="84">
        <v>1012058.3479999999</v>
      </c>
      <c r="R15" s="84">
        <v>1006805.45</v>
      </c>
      <c r="S15" s="84">
        <v>957809.88995999994</v>
      </c>
      <c r="T15" s="56">
        <f t="shared" si="5"/>
        <v>14</v>
      </c>
      <c r="U15" s="57">
        <f t="shared" si="0"/>
        <v>801657</v>
      </c>
      <c r="V15" s="58">
        <f t="shared" si="6"/>
        <v>149308.03528003785</v>
      </c>
      <c r="W15" s="58">
        <f t="shared" si="7"/>
        <v>575317.39999999991</v>
      </c>
      <c r="X15" s="58">
        <f t="shared" si="8"/>
        <v>788077.69422177842</v>
      </c>
      <c r="Y15" s="58">
        <f t="shared" si="1"/>
        <v>754728.88049999997</v>
      </c>
      <c r="Z15" s="59">
        <f t="shared" si="2"/>
        <v>18.624927528860578</v>
      </c>
      <c r="AA15" s="60">
        <f t="shared" si="3"/>
        <v>81.375072471139418</v>
      </c>
      <c r="AB15" s="85" t="str">
        <f t="shared" si="4"/>
        <v>ALTO</v>
      </c>
      <c r="AC15" s="86" t="str">
        <f t="shared" si="9"/>
        <v>VALOR PROMEDIO UNITARIO</v>
      </c>
      <c r="AD15" s="87">
        <f t="shared" si="10"/>
        <v>801657</v>
      </c>
      <c r="AE15" s="55">
        <f t="shared" si="11"/>
        <v>801657</v>
      </c>
    </row>
    <row r="16" spans="1:31" ht="20.399999999999999">
      <c r="A16" s="19"/>
      <c r="B16" s="81">
        <v>11</v>
      </c>
      <c r="C16" s="90" t="s">
        <v>50</v>
      </c>
      <c r="D16" s="81" t="s">
        <v>39</v>
      </c>
      <c r="E16" s="82" t="s">
        <v>40</v>
      </c>
      <c r="F16" s="83">
        <v>1309000</v>
      </c>
      <c r="G16" s="84">
        <v>609580</v>
      </c>
      <c r="H16" s="84">
        <v>697384.74399999995</v>
      </c>
      <c r="I16" s="84">
        <v>708440.84359999991</v>
      </c>
      <c r="J16" s="84">
        <v>875483</v>
      </c>
      <c r="K16" s="84">
        <v>759043.76099999994</v>
      </c>
      <c r="L16" s="84">
        <v>888361.35492999991</v>
      </c>
      <c r="M16" s="84">
        <v>708440.84359999991</v>
      </c>
      <c r="N16" s="84">
        <v>625345</v>
      </c>
      <c r="O16" s="84">
        <v>731403.51199999999</v>
      </c>
      <c r="P16" s="84">
        <v>759043.76099999994</v>
      </c>
      <c r="Q16" s="84">
        <v>1012058.3479999999</v>
      </c>
      <c r="R16" s="84">
        <v>1006805.45</v>
      </c>
      <c r="S16" s="84">
        <v>957809.88995999994</v>
      </c>
      <c r="T16" s="56">
        <f t="shared" si="5"/>
        <v>14</v>
      </c>
      <c r="U16" s="57">
        <f t="shared" si="0"/>
        <v>832014</v>
      </c>
      <c r="V16" s="58">
        <f t="shared" si="6"/>
        <v>183808.76612126292</v>
      </c>
      <c r="W16" s="58">
        <f t="shared" si="7"/>
        <v>609580</v>
      </c>
      <c r="X16" s="58">
        <f t="shared" si="8"/>
        <v>813784.01079138427</v>
      </c>
      <c r="Y16" s="58">
        <f t="shared" si="1"/>
        <v>759043.76099999994</v>
      </c>
      <c r="Z16" s="59">
        <f t="shared" si="2"/>
        <v>22.092028033333925</v>
      </c>
      <c r="AA16" s="60">
        <f t="shared" si="3"/>
        <v>77.907971966666082</v>
      </c>
      <c r="AB16" s="85" t="str">
        <f t="shared" si="4"/>
        <v>ALTO</v>
      </c>
      <c r="AC16" s="86" t="str">
        <f t="shared" si="9"/>
        <v>VALOR PROMEDIO UNITARIO</v>
      </c>
      <c r="AD16" s="87">
        <f t="shared" si="10"/>
        <v>832014</v>
      </c>
      <c r="AE16" s="55">
        <f t="shared" si="11"/>
        <v>832014</v>
      </c>
    </row>
    <row r="17" spans="1:31" ht="20.399999999999999">
      <c r="A17" s="19"/>
      <c r="B17" s="81">
        <v>12</v>
      </c>
      <c r="C17" s="90" t="s">
        <v>51</v>
      </c>
      <c r="D17" s="81" t="s">
        <v>39</v>
      </c>
      <c r="E17" s="82" t="s">
        <v>40</v>
      </c>
      <c r="F17" s="83">
        <v>1071000</v>
      </c>
      <c r="G17" s="84">
        <v>365748</v>
      </c>
      <c r="H17" s="84">
        <v>564061.18999999994</v>
      </c>
      <c r="I17" s="84">
        <v>573003.62349999999</v>
      </c>
      <c r="J17" s="84">
        <v>562810.5</v>
      </c>
      <c r="K17" s="84">
        <v>613932.45374999999</v>
      </c>
      <c r="L17" s="84">
        <v>718527.65844999987</v>
      </c>
      <c r="M17" s="84">
        <v>573003.62349999999</v>
      </c>
      <c r="N17" s="84">
        <v>362700.1</v>
      </c>
      <c r="O17" s="84">
        <v>591576.37</v>
      </c>
      <c r="P17" s="84">
        <v>613932.45374999999</v>
      </c>
      <c r="Q17" s="84">
        <v>818576.60499999998</v>
      </c>
      <c r="R17" s="84">
        <v>812948.5</v>
      </c>
      <c r="S17" s="84">
        <v>774699.37291999988</v>
      </c>
      <c r="T17" s="56">
        <f t="shared" si="5"/>
        <v>14</v>
      </c>
      <c r="U17" s="57">
        <f t="shared" si="0"/>
        <v>644037</v>
      </c>
      <c r="V17" s="58">
        <f t="shared" si="6"/>
        <v>178917.24850604031</v>
      </c>
      <c r="W17" s="58">
        <f t="shared" si="7"/>
        <v>362700.1</v>
      </c>
      <c r="X17" s="58">
        <f t="shared" si="8"/>
        <v>619387.41856652568</v>
      </c>
      <c r="Y17" s="58">
        <f t="shared" si="1"/>
        <v>602754.41187499999</v>
      </c>
      <c r="Z17" s="59">
        <f t="shared" si="2"/>
        <v>27.78058535550602</v>
      </c>
      <c r="AA17" s="60">
        <f t="shared" si="3"/>
        <v>72.21941464449398</v>
      </c>
      <c r="AB17" s="85" t="str">
        <f t="shared" si="4"/>
        <v>ALTO</v>
      </c>
      <c r="AC17" s="86" t="str">
        <f t="shared" si="9"/>
        <v>VALOR PROMEDIO UNITARIO</v>
      </c>
      <c r="AD17" s="87">
        <f t="shared" si="10"/>
        <v>644037</v>
      </c>
      <c r="AE17" s="55">
        <f t="shared" si="11"/>
        <v>644037</v>
      </c>
    </row>
    <row r="18" spans="1:31" ht="20.399999999999999">
      <c r="A18" s="19"/>
      <c r="B18" s="81">
        <v>13</v>
      </c>
      <c r="C18" s="90" t="s">
        <v>52</v>
      </c>
      <c r="D18" s="81" t="s">
        <v>39</v>
      </c>
      <c r="E18" s="82" t="s">
        <v>40</v>
      </c>
      <c r="F18" s="83">
        <v>8330000</v>
      </c>
      <c r="G18" s="84">
        <v>2682152</v>
      </c>
      <c r="H18" s="84">
        <v>3733059.5119999996</v>
      </c>
      <c r="I18" s="84">
        <v>3792242.1627999996</v>
      </c>
      <c r="J18" s="84">
        <v>4002207.9999999995</v>
      </c>
      <c r="K18" s="84">
        <v>4063116.6029999997</v>
      </c>
      <c r="L18" s="84">
        <v>4755347.2535099993</v>
      </c>
      <c r="M18" s="84">
        <v>3792242.1627999996</v>
      </c>
      <c r="N18" s="89"/>
      <c r="O18" s="84">
        <v>3915159.9759999998</v>
      </c>
      <c r="P18" s="84">
        <v>4063116.6029999997</v>
      </c>
      <c r="Q18" s="84">
        <v>5417488.8039999995</v>
      </c>
      <c r="R18" s="84">
        <v>5377967</v>
      </c>
      <c r="S18" s="84">
        <v>5127100.5729199992</v>
      </c>
      <c r="T18" s="56">
        <f t="shared" si="5"/>
        <v>13</v>
      </c>
      <c r="U18" s="57">
        <f t="shared" si="0"/>
        <v>4542400</v>
      </c>
      <c r="V18" s="58">
        <f t="shared" si="6"/>
        <v>1318004.8582092673</v>
      </c>
      <c r="W18" s="58">
        <f t="shared" si="7"/>
        <v>2682152</v>
      </c>
      <c r="X18" s="58">
        <f t="shared" si="8"/>
        <v>4383150.8236025898</v>
      </c>
      <c r="Y18" s="58">
        <f t="shared" si="1"/>
        <v>4063116.6029999997</v>
      </c>
      <c r="Z18" s="59">
        <f t="shared" si="2"/>
        <v>29.015605367410778</v>
      </c>
      <c r="AA18" s="60">
        <f t="shared" si="3"/>
        <v>70.984394632589215</v>
      </c>
      <c r="AB18" s="85" t="str">
        <f t="shared" si="4"/>
        <v>ALTO</v>
      </c>
      <c r="AC18" s="86" t="str">
        <f t="shared" si="9"/>
        <v>VALOR PROMEDIO UNITARIO</v>
      </c>
      <c r="AD18" s="87">
        <f t="shared" si="10"/>
        <v>4542400</v>
      </c>
      <c r="AE18" s="55">
        <f t="shared" si="11"/>
        <v>4542400</v>
      </c>
    </row>
    <row r="19" spans="1:31" ht="20.399999999999999">
      <c r="A19" s="19"/>
      <c r="B19" s="81">
        <v>14</v>
      </c>
      <c r="C19" s="90" t="s">
        <v>53</v>
      </c>
      <c r="D19" s="81" t="s">
        <v>39</v>
      </c>
      <c r="E19" s="82" t="s">
        <v>40</v>
      </c>
      <c r="F19" s="88"/>
      <c r="G19" s="84">
        <v>3413648</v>
      </c>
      <c r="H19" s="84">
        <v>5097062.0259999996</v>
      </c>
      <c r="I19" s="84">
        <v>5177869.1068999991</v>
      </c>
      <c r="J19" s="84">
        <v>5628105</v>
      </c>
      <c r="K19" s="84">
        <v>5547716.9002499999</v>
      </c>
      <c r="L19" s="84">
        <v>6492878.3415299989</v>
      </c>
      <c r="M19" s="84">
        <v>5177869.1068999991</v>
      </c>
      <c r="N19" s="84">
        <v>2626449</v>
      </c>
      <c r="O19" s="84">
        <v>5345699.1979999999</v>
      </c>
      <c r="P19" s="84">
        <v>5547716.9002499999</v>
      </c>
      <c r="Q19" s="84">
        <v>7396955.8669999996</v>
      </c>
      <c r="R19" s="84">
        <v>7379071</v>
      </c>
      <c r="S19" s="84">
        <v>4876640</v>
      </c>
      <c r="T19" s="56">
        <f t="shared" si="5"/>
        <v>13</v>
      </c>
      <c r="U19" s="57">
        <f t="shared" si="0"/>
        <v>5362129</v>
      </c>
      <c r="V19" s="58">
        <f t="shared" si="6"/>
        <v>1279466.6902149473</v>
      </c>
      <c r="W19" s="58">
        <f t="shared" si="7"/>
        <v>2626449</v>
      </c>
      <c r="X19" s="58">
        <f t="shared" si="8"/>
        <v>5185628.0630603051</v>
      </c>
      <c r="Y19" s="58">
        <f t="shared" si="1"/>
        <v>5345699.1979999999</v>
      </c>
      <c r="Z19" s="59">
        <f t="shared" si="2"/>
        <v>23.861169513358359</v>
      </c>
      <c r="AA19" s="60">
        <f t="shared" si="3"/>
        <v>76.138830486641638</v>
      </c>
      <c r="AB19" s="85" t="str">
        <f t="shared" si="4"/>
        <v>ALTO</v>
      </c>
      <c r="AC19" s="86" t="str">
        <f t="shared" si="9"/>
        <v>VALOR PROMEDIO UNITARIO</v>
      </c>
      <c r="AD19" s="87">
        <f t="shared" si="10"/>
        <v>5362129</v>
      </c>
      <c r="AE19" s="55">
        <f t="shared" si="11"/>
        <v>5362129</v>
      </c>
    </row>
    <row r="20" spans="1:31" ht="20.399999999999999">
      <c r="A20" s="19"/>
      <c r="B20" s="81">
        <v>15</v>
      </c>
      <c r="C20" s="90" t="s">
        <v>54</v>
      </c>
      <c r="D20" s="81" t="s">
        <v>39</v>
      </c>
      <c r="E20" s="82" t="s">
        <v>40</v>
      </c>
      <c r="F20" s="83">
        <v>4641000</v>
      </c>
      <c r="G20" s="84">
        <v>5120472</v>
      </c>
      <c r="H20" s="84">
        <v>6143139.142</v>
      </c>
      <c r="I20" s="84">
        <v>6240530.372299999</v>
      </c>
      <c r="J20" s="84">
        <v>7003864</v>
      </c>
      <c r="K20" s="84">
        <v>6686282.5417499999</v>
      </c>
      <c r="L20" s="84">
        <v>7825419.7485799994</v>
      </c>
      <c r="M20" s="84">
        <v>6240530.372299999</v>
      </c>
      <c r="N20" s="84">
        <v>3001656</v>
      </c>
      <c r="O20" s="84">
        <v>6442804.466</v>
      </c>
      <c r="P20" s="84">
        <v>6686282.5417499999</v>
      </c>
      <c r="Q20" s="84">
        <v>8915043.3889999986</v>
      </c>
      <c r="R20" s="84">
        <v>8879899</v>
      </c>
      <c r="S20" s="84">
        <v>8437178.4925999995</v>
      </c>
      <c r="T20" s="56">
        <f t="shared" si="5"/>
        <v>14</v>
      </c>
      <c r="U20" s="57">
        <f t="shared" si="0"/>
        <v>6590293</v>
      </c>
      <c r="V20" s="58">
        <f t="shared" si="6"/>
        <v>1582889.5997969189</v>
      </c>
      <c r="W20" s="58">
        <f t="shared" si="7"/>
        <v>3001656</v>
      </c>
      <c r="X20" s="58">
        <f t="shared" si="8"/>
        <v>6367048.6006505322</v>
      </c>
      <c r="Y20" s="58">
        <f t="shared" si="1"/>
        <v>6564543.5038750004</v>
      </c>
      <c r="Z20" s="59">
        <f t="shared" si="2"/>
        <v>24.018501147019091</v>
      </c>
      <c r="AA20" s="60">
        <f t="shared" si="3"/>
        <v>75.981498852980906</v>
      </c>
      <c r="AB20" s="85" t="str">
        <f t="shared" si="4"/>
        <v>ALTO</v>
      </c>
      <c r="AC20" s="86" t="str">
        <f t="shared" si="9"/>
        <v>VALOR PROMEDIO UNITARIO</v>
      </c>
      <c r="AD20" s="87">
        <f t="shared" si="10"/>
        <v>6590293</v>
      </c>
      <c r="AE20" s="55">
        <f t="shared" si="11"/>
        <v>6590293</v>
      </c>
    </row>
    <row r="21" spans="1:31" ht="20.399999999999999">
      <c r="A21" s="19"/>
      <c r="B21" s="81">
        <v>16</v>
      </c>
      <c r="C21" s="90" t="s">
        <v>55</v>
      </c>
      <c r="D21" s="81" t="s">
        <v>39</v>
      </c>
      <c r="E21" s="82" t="s">
        <v>40</v>
      </c>
      <c r="F21" s="83">
        <v>2023000</v>
      </c>
      <c r="G21" s="84">
        <v>3169816</v>
      </c>
      <c r="H21" s="84">
        <v>3589480.3</v>
      </c>
      <c r="I21" s="84">
        <v>3646386.6949999998</v>
      </c>
      <c r="J21" s="84">
        <v>4502484</v>
      </c>
      <c r="K21" s="84">
        <v>3906842.8874999997</v>
      </c>
      <c r="L21" s="84">
        <v>4572448.8492899993</v>
      </c>
      <c r="M21" s="84">
        <v>3646386.6949999998</v>
      </c>
      <c r="N21" s="84">
        <v>2376311</v>
      </c>
      <c r="O21" s="84">
        <v>3764576.9</v>
      </c>
      <c r="P21" s="84">
        <v>3906842.8874999997</v>
      </c>
      <c r="Q21" s="84">
        <v>5209123.8499999996</v>
      </c>
      <c r="R21" s="84">
        <v>5127829</v>
      </c>
      <c r="S21" s="84">
        <v>4929903.8812399991</v>
      </c>
      <c r="T21" s="56">
        <f t="shared" si="5"/>
        <v>14</v>
      </c>
      <c r="U21" s="57">
        <f t="shared" si="0"/>
        <v>3883674</v>
      </c>
      <c r="V21" s="58">
        <f t="shared" si="6"/>
        <v>914757.38047561946</v>
      </c>
      <c r="W21" s="58">
        <f t="shared" si="7"/>
        <v>2023000</v>
      </c>
      <c r="X21" s="58">
        <f t="shared" si="8"/>
        <v>3760968.6609390648</v>
      </c>
      <c r="Y21" s="58">
        <f t="shared" si="1"/>
        <v>3835709.8937499998</v>
      </c>
      <c r="Z21" s="59">
        <f t="shared" si="2"/>
        <v>23.55391777156423</v>
      </c>
      <c r="AA21" s="60">
        <f t="shared" si="3"/>
        <v>76.44608222843577</v>
      </c>
      <c r="AB21" s="85" t="str">
        <f t="shared" si="4"/>
        <v>ALTO</v>
      </c>
      <c r="AC21" s="86" t="str">
        <f t="shared" si="9"/>
        <v>VALOR PROMEDIO UNITARIO</v>
      </c>
      <c r="AD21" s="87">
        <f t="shared" si="10"/>
        <v>3883674</v>
      </c>
      <c r="AE21" s="55">
        <f t="shared" si="11"/>
        <v>3883674</v>
      </c>
    </row>
    <row r="22" spans="1:31" ht="20.399999999999999">
      <c r="A22" s="19"/>
      <c r="B22" s="81">
        <v>17</v>
      </c>
      <c r="C22" s="90" t="s">
        <v>56</v>
      </c>
      <c r="D22" s="81" t="s">
        <v>39</v>
      </c>
      <c r="E22" s="82" t="s">
        <v>40</v>
      </c>
      <c r="F22" s="83">
        <v>428400</v>
      </c>
      <c r="G22" s="84">
        <v>487663.99999999988</v>
      </c>
      <c r="H22" s="84">
        <v>769174.35</v>
      </c>
      <c r="I22" s="84">
        <v>781368.5774999999</v>
      </c>
      <c r="J22" s="84">
        <v>812948.5</v>
      </c>
      <c r="K22" s="84">
        <v>837180.61874999991</v>
      </c>
      <c r="L22" s="84">
        <v>979810.55703999987</v>
      </c>
      <c r="M22" s="84">
        <v>781368.5774999999</v>
      </c>
      <c r="N22" s="84">
        <v>675372.6</v>
      </c>
      <c r="O22" s="84">
        <v>806695.04999999993</v>
      </c>
      <c r="P22" s="84">
        <v>837180.61874999991</v>
      </c>
      <c r="Q22" s="84">
        <v>1116240.825</v>
      </c>
      <c r="R22" s="84">
        <v>988045.1</v>
      </c>
      <c r="S22" s="84">
        <v>1056408.2357999999</v>
      </c>
      <c r="T22" s="56">
        <f t="shared" si="5"/>
        <v>14</v>
      </c>
      <c r="U22" s="57">
        <f t="shared" si="0"/>
        <v>811276</v>
      </c>
      <c r="V22" s="58">
        <f t="shared" si="6"/>
        <v>186597.42741947758</v>
      </c>
      <c r="W22" s="58">
        <f t="shared" si="7"/>
        <v>428400</v>
      </c>
      <c r="X22" s="58">
        <f t="shared" si="8"/>
        <v>786679.49113945628</v>
      </c>
      <c r="Y22" s="58">
        <f t="shared" si="1"/>
        <v>809821.77499999991</v>
      </c>
      <c r="Z22" s="59">
        <f t="shared" si="2"/>
        <v>23.000486569241239</v>
      </c>
      <c r="AA22" s="60">
        <f t="shared" si="3"/>
        <v>76.999513430758753</v>
      </c>
      <c r="AB22" s="85" t="str">
        <f t="shared" si="4"/>
        <v>ALTO</v>
      </c>
      <c r="AC22" s="86" t="str">
        <f t="shared" si="9"/>
        <v>VALOR PROMEDIO UNITARIO</v>
      </c>
      <c r="AD22" s="87">
        <f t="shared" si="10"/>
        <v>811276</v>
      </c>
      <c r="AE22" s="55">
        <f t="shared" si="11"/>
        <v>811276</v>
      </c>
    </row>
    <row r="23" spans="1:31" ht="20.399999999999999">
      <c r="A23" s="19"/>
      <c r="B23" s="81">
        <v>18</v>
      </c>
      <c r="C23" s="90" t="s">
        <v>57</v>
      </c>
      <c r="D23" s="81" t="s">
        <v>39</v>
      </c>
      <c r="E23" s="82" t="s">
        <v>40</v>
      </c>
      <c r="F23" s="88"/>
      <c r="G23" s="84">
        <v>9509448</v>
      </c>
      <c r="H23" s="84">
        <v>9742875.0999999996</v>
      </c>
      <c r="I23" s="84">
        <v>9897335.3149999995</v>
      </c>
      <c r="J23" s="84">
        <v>12757038</v>
      </c>
      <c r="K23" s="84">
        <v>10604287.837499999</v>
      </c>
      <c r="L23" s="84">
        <v>12410933.305609999</v>
      </c>
      <c r="M23" s="84">
        <v>9897335.3149999995</v>
      </c>
      <c r="N23" s="84">
        <v>4502484</v>
      </c>
      <c r="O23" s="84">
        <v>10218137.299999999</v>
      </c>
      <c r="P23" s="84">
        <v>10604287.837499999</v>
      </c>
      <c r="Q23" s="84">
        <v>14139050.449999999</v>
      </c>
      <c r="R23" s="84">
        <v>14132797</v>
      </c>
      <c r="S23" s="84">
        <v>13381168.548479998</v>
      </c>
      <c r="T23" s="56">
        <f t="shared" si="5"/>
        <v>13</v>
      </c>
      <c r="U23" s="57">
        <f t="shared" si="0"/>
        <v>10907475</v>
      </c>
      <c r="V23" s="58">
        <f t="shared" si="6"/>
        <v>2475739.0459006079</v>
      </c>
      <c r="W23" s="58">
        <f t="shared" si="7"/>
        <v>4502484</v>
      </c>
      <c r="X23" s="58">
        <f t="shared" si="8"/>
        <v>10542678.720693262</v>
      </c>
      <c r="Y23" s="58">
        <f t="shared" si="1"/>
        <v>10604287.837499999</v>
      </c>
      <c r="Z23" s="59">
        <f t="shared" si="2"/>
        <v>22.697636674854703</v>
      </c>
      <c r="AA23" s="60">
        <f t="shared" si="3"/>
        <v>77.302363325145294</v>
      </c>
      <c r="AB23" s="85" t="str">
        <f t="shared" si="4"/>
        <v>ALTO</v>
      </c>
      <c r="AC23" s="86" t="str">
        <f t="shared" si="9"/>
        <v>VALOR PROMEDIO UNITARIO</v>
      </c>
      <c r="AD23" s="87">
        <f t="shared" si="10"/>
        <v>10907475</v>
      </c>
      <c r="AE23" s="55">
        <f t="shared" si="11"/>
        <v>10907475</v>
      </c>
    </row>
    <row r="24" spans="1:31" ht="20.399999999999999">
      <c r="A24" s="19"/>
      <c r="B24" s="81">
        <v>19</v>
      </c>
      <c r="C24" s="90" t="s">
        <v>58</v>
      </c>
      <c r="D24" s="81" t="s">
        <v>39</v>
      </c>
      <c r="E24" s="82" t="s">
        <v>40</v>
      </c>
      <c r="F24" s="88"/>
      <c r="G24" s="84">
        <v>243831.99999999994</v>
      </c>
      <c r="H24" s="84">
        <v>343162.00999999995</v>
      </c>
      <c r="I24" s="84">
        <v>348601.86081539001</v>
      </c>
      <c r="J24" s="84">
        <v>312672.5</v>
      </c>
      <c r="K24" s="84">
        <v>373502.30952999997</v>
      </c>
      <c r="L24" s="84">
        <v>437134.91534999997</v>
      </c>
      <c r="M24" s="84">
        <v>348602.32231999998</v>
      </c>
      <c r="N24" s="84">
        <v>225124.19999999998</v>
      </c>
      <c r="O24" s="84">
        <v>359901.28699999995</v>
      </c>
      <c r="P24" s="84">
        <v>373419.76398999995</v>
      </c>
      <c r="Q24" s="84">
        <v>498002.65830769995</v>
      </c>
      <c r="R24" s="84">
        <v>487769.1</v>
      </c>
      <c r="S24" s="84">
        <v>471308.96859999996</v>
      </c>
      <c r="T24" s="56">
        <f t="shared" si="5"/>
        <v>13</v>
      </c>
      <c r="U24" s="57">
        <f t="shared" si="0"/>
        <v>371003</v>
      </c>
      <c r="V24" s="58">
        <f t="shared" si="6"/>
        <v>81791.26579857379</v>
      </c>
      <c r="W24" s="58">
        <f t="shared" si="7"/>
        <v>225124.19999999998</v>
      </c>
      <c r="X24" s="58">
        <f t="shared" si="8"/>
        <v>361461.2619765079</v>
      </c>
      <c r="Y24" s="58">
        <f t="shared" si="1"/>
        <v>359901.28699999995</v>
      </c>
      <c r="Z24" s="59">
        <f t="shared" si="2"/>
        <v>22.045985018604643</v>
      </c>
      <c r="AA24" s="60">
        <f t="shared" si="3"/>
        <v>77.95401498139536</v>
      </c>
      <c r="AB24" s="85" t="str">
        <f t="shared" si="4"/>
        <v>ALTO</v>
      </c>
      <c r="AC24" s="86" t="str">
        <f t="shared" si="9"/>
        <v>VALOR PROMEDIO UNITARIO</v>
      </c>
      <c r="AD24" s="87">
        <f t="shared" si="10"/>
        <v>371003</v>
      </c>
      <c r="AE24" s="55">
        <f t="shared" si="11"/>
        <v>371003</v>
      </c>
    </row>
    <row r="25" spans="1:31" ht="20.399999999999999">
      <c r="A25" s="19"/>
      <c r="B25" s="81">
        <v>20</v>
      </c>
      <c r="C25" s="90" t="s">
        <v>59</v>
      </c>
      <c r="D25" s="81" t="s">
        <v>39</v>
      </c>
      <c r="E25" s="82" t="s">
        <v>40</v>
      </c>
      <c r="F25" s="83">
        <v>2261000</v>
      </c>
      <c r="G25" s="84">
        <v>2925984</v>
      </c>
      <c r="H25" s="84">
        <v>4307376.3599999994</v>
      </c>
      <c r="I25" s="84">
        <v>4375664.034</v>
      </c>
      <c r="J25" s="84">
        <v>4877691</v>
      </c>
      <c r="K25" s="84">
        <v>4688211.4649999999</v>
      </c>
      <c r="L25" s="84">
        <v>5486938.3690099996</v>
      </c>
      <c r="M25" s="84">
        <v>4375664.034</v>
      </c>
      <c r="N25" s="84">
        <v>3126725</v>
      </c>
      <c r="O25" s="84">
        <v>4517492.2799999993</v>
      </c>
      <c r="P25" s="84">
        <v>4688211.4649999999</v>
      </c>
      <c r="Q25" s="84">
        <v>6250948.6199999992</v>
      </c>
      <c r="R25" s="84">
        <v>6240943.0999999996</v>
      </c>
      <c r="S25" s="84">
        <v>5915884.9013199992</v>
      </c>
      <c r="T25" s="56">
        <f t="shared" si="5"/>
        <v>14</v>
      </c>
      <c r="U25" s="57">
        <f t="shared" si="0"/>
        <v>4574195</v>
      </c>
      <c r="V25" s="58">
        <f t="shared" si="6"/>
        <v>1154394.3988727778</v>
      </c>
      <c r="W25" s="58">
        <f t="shared" si="7"/>
        <v>2261000</v>
      </c>
      <c r="X25" s="58">
        <f t="shared" si="8"/>
        <v>4408183.273687046</v>
      </c>
      <c r="Y25" s="58">
        <f t="shared" si="1"/>
        <v>4602851.8724999996</v>
      </c>
      <c r="Z25" s="59">
        <f t="shared" si="2"/>
        <v>25.237105083468848</v>
      </c>
      <c r="AA25" s="60">
        <f t="shared" si="3"/>
        <v>74.762894916531152</v>
      </c>
      <c r="AB25" s="85" t="str">
        <f t="shared" si="4"/>
        <v>ALTO</v>
      </c>
      <c r="AC25" s="86" t="str">
        <f t="shared" si="9"/>
        <v>VALOR PROMEDIO UNITARIO</v>
      </c>
      <c r="AD25" s="87">
        <f t="shared" si="10"/>
        <v>4574195</v>
      </c>
      <c r="AE25" s="55">
        <f t="shared" si="11"/>
        <v>4574195</v>
      </c>
    </row>
    <row r="26" spans="1:31" ht="20.399999999999999">
      <c r="A26" s="19"/>
      <c r="B26" s="81">
        <v>21</v>
      </c>
      <c r="C26" s="90" t="s">
        <v>60</v>
      </c>
      <c r="D26" s="81" t="s">
        <v>39</v>
      </c>
      <c r="E26" s="82" t="s">
        <v>40</v>
      </c>
      <c r="F26" s="88"/>
      <c r="G26" s="84">
        <v>219448.8</v>
      </c>
      <c r="H26" s="84">
        <v>246135.79199999999</v>
      </c>
      <c r="I26" s="84">
        <v>250037.94479999997</v>
      </c>
      <c r="J26" s="84">
        <v>275151.8</v>
      </c>
      <c r="K26" s="84">
        <v>267897.79800000001</v>
      </c>
      <c r="L26" s="84">
        <v>313539.22816999996</v>
      </c>
      <c r="M26" s="84">
        <v>250037.94479999997</v>
      </c>
      <c r="N26" s="84">
        <v>200110.4</v>
      </c>
      <c r="O26" s="84">
        <v>258142.416</v>
      </c>
      <c r="P26" s="84">
        <v>267897.79800000001</v>
      </c>
      <c r="Q26" s="84">
        <v>357197.06399999995</v>
      </c>
      <c r="R26" s="84">
        <v>350193.19999999995</v>
      </c>
      <c r="S26" s="84">
        <v>338051.12311999995</v>
      </c>
      <c r="T26" s="56">
        <f t="shared" si="5"/>
        <v>13</v>
      </c>
      <c r="U26" s="57">
        <f t="shared" si="0"/>
        <v>276449</v>
      </c>
      <c r="V26" s="58">
        <f t="shared" si="6"/>
        <v>47233.142072261071</v>
      </c>
      <c r="W26" s="58">
        <f t="shared" si="7"/>
        <v>200110.4</v>
      </c>
      <c r="X26" s="58">
        <f t="shared" si="8"/>
        <v>272494.43843915663</v>
      </c>
      <c r="Y26" s="58">
        <f t="shared" si="1"/>
        <v>267897.79800000001</v>
      </c>
      <c r="Z26" s="59">
        <f t="shared" si="2"/>
        <v>17.085662119328003</v>
      </c>
      <c r="AA26" s="60">
        <f t="shared" si="3"/>
        <v>82.914337880671994</v>
      </c>
      <c r="AB26" s="85" t="str">
        <f t="shared" si="4"/>
        <v>ALTO</v>
      </c>
      <c r="AC26" s="86" t="str">
        <f t="shared" si="9"/>
        <v>VALOR PROMEDIO UNITARIO</v>
      </c>
      <c r="AD26" s="87">
        <f t="shared" si="10"/>
        <v>276449</v>
      </c>
      <c r="AE26" s="55">
        <f t="shared" si="11"/>
        <v>276449</v>
      </c>
    </row>
    <row r="27" spans="1:31" ht="20.399999999999999">
      <c r="A27" s="19"/>
      <c r="B27" s="81">
        <v>22</v>
      </c>
      <c r="C27" s="90" t="s">
        <v>61</v>
      </c>
      <c r="D27" s="81" t="s">
        <v>39</v>
      </c>
      <c r="E27" s="82" t="s">
        <v>40</v>
      </c>
      <c r="F27" s="88"/>
      <c r="G27" s="84">
        <v>243831.99999999994</v>
      </c>
      <c r="H27" s="84">
        <v>369203.68799999997</v>
      </c>
      <c r="I27" s="84">
        <v>375056.91719999997</v>
      </c>
      <c r="J27" s="84">
        <v>437741.5</v>
      </c>
      <c r="K27" s="84">
        <v>401846.69699999999</v>
      </c>
      <c r="L27" s="84">
        <v>470309.46759999997</v>
      </c>
      <c r="M27" s="84">
        <v>375056.91719999997</v>
      </c>
      <c r="N27" s="84">
        <v>375207</v>
      </c>
      <c r="O27" s="84">
        <v>387213.62399999995</v>
      </c>
      <c r="P27" s="84">
        <v>401846.69699999999</v>
      </c>
      <c r="Q27" s="84">
        <v>535795.59600000002</v>
      </c>
      <c r="R27" s="84">
        <v>487769.1</v>
      </c>
      <c r="S27" s="84">
        <v>507075.46551999991</v>
      </c>
      <c r="T27" s="56">
        <f t="shared" si="5"/>
        <v>13</v>
      </c>
      <c r="U27" s="57">
        <f t="shared" si="0"/>
        <v>412920</v>
      </c>
      <c r="V27" s="58">
        <f t="shared" si="6"/>
        <v>72945.252059210412</v>
      </c>
      <c r="W27" s="58">
        <f t="shared" si="7"/>
        <v>243831.99999999994</v>
      </c>
      <c r="X27" s="58">
        <f t="shared" si="8"/>
        <v>405852.06810026715</v>
      </c>
      <c r="Y27" s="58">
        <f t="shared" si="1"/>
        <v>401846.69699999999</v>
      </c>
      <c r="Z27" s="59">
        <f t="shared" si="2"/>
        <v>17.665710563598374</v>
      </c>
      <c r="AA27" s="60">
        <f t="shared" si="3"/>
        <v>82.334289436401633</v>
      </c>
      <c r="AB27" s="85" t="str">
        <f t="shared" si="4"/>
        <v>ALTO</v>
      </c>
      <c r="AC27" s="86" t="str">
        <f t="shared" si="9"/>
        <v>VALOR PROMEDIO UNITARIO</v>
      </c>
      <c r="AD27" s="87">
        <f t="shared" si="10"/>
        <v>412920</v>
      </c>
      <c r="AE27" s="55">
        <f t="shared" si="11"/>
        <v>412920</v>
      </c>
    </row>
    <row r="28" spans="1:31" ht="20.399999999999999">
      <c r="A28" s="19"/>
      <c r="B28" s="81">
        <v>23</v>
      </c>
      <c r="C28" s="90" t="s">
        <v>62</v>
      </c>
      <c r="D28" s="81" t="s">
        <v>39</v>
      </c>
      <c r="E28" s="82" t="s">
        <v>40</v>
      </c>
      <c r="F28" s="88"/>
      <c r="G28" s="84">
        <v>487663.99999999988</v>
      </c>
      <c r="H28" s="84">
        <v>492271.58399999997</v>
      </c>
      <c r="I28" s="84">
        <v>500075.88959999994</v>
      </c>
      <c r="J28" s="84">
        <v>600331.19999999995</v>
      </c>
      <c r="K28" s="84">
        <v>535795.59600000002</v>
      </c>
      <c r="L28" s="84">
        <v>627078.45633999992</v>
      </c>
      <c r="M28" s="84">
        <v>500075.88959999994</v>
      </c>
      <c r="N28" s="84">
        <v>387713.89999999997</v>
      </c>
      <c r="O28" s="84">
        <v>516284.83199999999</v>
      </c>
      <c r="P28" s="84">
        <v>535795.59600000002</v>
      </c>
      <c r="Q28" s="84">
        <v>714394.12799999991</v>
      </c>
      <c r="R28" s="84">
        <v>712893.29999999993</v>
      </c>
      <c r="S28" s="84">
        <v>676101.02707999991</v>
      </c>
      <c r="T28" s="56">
        <f t="shared" si="5"/>
        <v>13</v>
      </c>
      <c r="U28" s="57">
        <f t="shared" si="0"/>
        <v>560498</v>
      </c>
      <c r="V28" s="58">
        <f t="shared" si="6"/>
        <v>94699.08282588287</v>
      </c>
      <c r="W28" s="58">
        <f t="shared" si="7"/>
        <v>387713.89999999997</v>
      </c>
      <c r="X28" s="58">
        <f t="shared" si="8"/>
        <v>552515.99467570987</v>
      </c>
      <c r="Y28" s="58">
        <f t="shared" si="1"/>
        <v>535795.59600000002</v>
      </c>
      <c r="Z28" s="59">
        <f t="shared" si="2"/>
        <v>16.895525555110432</v>
      </c>
      <c r="AA28" s="60">
        <f t="shared" si="3"/>
        <v>83.104474444889576</v>
      </c>
      <c r="AB28" s="85" t="str">
        <f t="shared" si="4"/>
        <v>ALTO</v>
      </c>
      <c r="AC28" s="86" t="str">
        <f t="shared" si="9"/>
        <v>VALOR PROMEDIO UNITARIO</v>
      </c>
      <c r="AD28" s="87">
        <f t="shared" si="10"/>
        <v>560498</v>
      </c>
      <c r="AE28" s="55">
        <f t="shared" si="11"/>
        <v>560498</v>
      </c>
    </row>
    <row r="29" spans="1:31" ht="20.399999999999999">
      <c r="A29" s="19"/>
      <c r="B29" s="81">
        <v>24</v>
      </c>
      <c r="C29" s="90" t="s">
        <v>63</v>
      </c>
      <c r="D29" s="81" t="s">
        <v>39</v>
      </c>
      <c r="E29" s="82" t="s">
        <v>40</v>
      </c>
      <c r="F29" s="88"/>
      <c r="G29" s="84">
        <v>182874</v>
      </c>
      <c r="H29" s="84">
        <v>266647.10800000001</v>
      </c>
      <c r="I29" s="84">
        <v>270874.44019999995</v>
      </c>
      <c r="J29" s="84">
        <v>300165.59999999998</v>
      </c>
      <c r="K29" s="84">
        <v>290222.61449999997</v>
      </c>
      <c r="L29" s="84">
        <v>339667.39295999997</v>
      </c>
      <c r="M29" s="84">
        <v>270874.44019999995</v>
      </c>
      <c r="N29" s="84">
        <v>312672.5</v>
      </c>
      <c r="O29" s="84">
        <v>279654.28399999999</v>
      </c>
      <c r="P29" s="84">
        <v>290222.61449999997</v>
      </c>
      <c r="Q29" s="84">
        <v>386963.48599999998</v>
      </c>
      <c r="R29" s="84">
        <v>376457.69</v>
      </c>
      <c r="S29" s="84">
        <v>366221.03407999995</v>
      </c>
      <c r="T29" s="56">
        <f t="shared" si="5"/>
        <v>13</v>
      </c>
      <c r="U29" s="57">
        <f t="shared" si="0"/>
        <v>302578</v>
      </c>
      <c r="V29" s="58">
        <f t="shared" si="6"/>
        <v>53041.35700134778</v>
      </c>
      <c r="W29" s="58">
        <f t="shared" si="7"/>
        <v>182874</v>
      </c>
      <c r="X29" s="58">
        <f t="shared" si="8"/>
        <v>297553.3398051624</v>
      </c>
      <c r="Y29" s="58">
        <f t="shared" si="1"/>
        <v>290222.61449999997</v>
      </c>
      <c r="Z29" s="59">
        <f t="shared" si="2"/>
        <v>17.529812809043545</v>
      </c>
      <c r="AA29" s="60">
        <f t="shared" si="3"/>
        <v>82.470187190956452</v>
      </c>
      <c r="AB29" s="85" t="str">
        <f t="shared" si="4"/>
        <v>ALTO</v>
      </c>
      <c r="AC29" s="86" t="str">
        <f t="shared" si="9"/>
        <v>VALOR PROMEDIO UNITARIO</v>
      </c>
      <c r="AD29" s="87">
        <f t="shared" si="10"/>
        <v>302578</v>
      </c>
      <c r="AE29" s="55">
        <f t="shared" si="11"/>
        <v>302578</v>
      </c>
    </row>
    <row r="30" spans="1:31" ht="20.399999999999999">
      <c r="A30" s="19"/>
      <c r="B30" s="81">
        <v>25</v>
      </c>
      <c r="C30" s="90" t="s">
        <v>64</v>
      </c>
      <c r="D30" s="81" t="s">
        <v>39</v>
      </c>
      <c r="E30" s="82" t="s">
        <v>40</v>
      </c>
      <c r="F30" s="83">
        <v>24990</v>
      </c>
      <c r="G30" s="84">
        <v>182874</v>
      </c>
      <c r="H30" s="84">
        <v>199985.33099999998</v>
      </c>
      <c r="I30" s="84">
        <v>203155.83014999999</v>
      </c>
      <c r="J30" s="84">
        <v>225124.19999999998</v>
      </c>
      <c r="K30" s="84">
        <v>217667.58622</v>
      </c>
      <c r="L30" s="84">
        <v>254750.54471999998</v>
      </c>
      <c r="M30" s="84">
        <v>203155.83014999999</v>
      </c>
      <c r="N30" s="84">
        <v>175096.59999999998</v>
      </c>
      <c r="O30" s="84">
        <v>209740.71299999999</v>
      </c>
      <c r="P30" s="84">
        <v>217592.54481999995</v>
      </c>
      <c r="Q30" s="84">
        <v>290222.61449999997</v>
      </c>
      <c r="R30" s="84">
        <v>287658.69999999995</v>
      </c>
      <c r="S30" s="84">
        <v>274665.77555999992</v>
      </c>
      <c r="T30" s="56">
        <f t="shared" si="5"/>
        <v>14</v>
      </c>
      <c r="U30" s="57">
        <f t="shared" si="0"/>
        <v>211906</v>
      </c>
      <c r="V30" s="58">
        <f t="shared" si="6"/>
        <v>62861.505000512028</v>
      </c>
      <c r="W30" s="58">
        <f t="shared" si="7"/>
        <v>24990</v>
      </c>
      <c r="X30" s="58">
        <f t="shared" si="8"/>
        <v>191045.76419276875</v>
      </c>
      <c r="Y30" s="58">
        <f t="shared" si="1"/>
        <v>213666.62890999997</v>
      </c>
      <c r="Z30" s="59">
        <f t="shared" si="2"/>
        <v>29.664806565416757</v>
      </c>
      <c r="AA30" s="60">
        <f t="shared" si="3"/>
        <v>70.335193434583246</v>
      </c>
      <c r="AB30" s="85" t="str">
        <f t="shared" si="4"/>
        <v>ALTO</v>
      </c>
      <c r="AC30" s="86" t="str">
        <f t="shared" si="9"/>
        <v>VALOR PROMEDIO UNITARIO</v>
      </c>
      <c r="AD30" s="87">
        <f t="shared" si="10"/>
        <v>211906</v>
      </c>
      <c r="AE30" s="55">
        <f t="shared" si="11"/>
        <v>211906</v>
      </c>
    </row>
    <row r="31" spans="1:31" ht="20.399999999999999">
      <c r="A31" s="19"/>
      <c r="B31" s="81">
        <v>26</v>
      </c>
      <c r="C31" s="90" t="s">
        <v>65</v>
      </c>
      <c r="D31" s="81" t="s">
        <v>39</v>
      </c>
      <c r="E31" s="82" t="s">
        <v>40</v>
      </c>
      <c r="F31" s="88"/>
      <c r="G31" s="84">
        <v>288940.92</v>
      </c>
      <c r="H31" s="84">
        <v>512782.89999999997</v>
      </c>
      <c r="I31" s="84">
        <v>520912.38499999995</v>
      </c>
      <c r="J31" s="84">
        <v>612838.1</v>
      </c>
      <c r="K31" s="84">
        <v>558120.41249999998</v>
      </c>
      <c r="L31" s="84">
        <v>653206.62112999998</v>
      </c>
      <c r="M31" s="84">
        <v>520912.38499999995</v>
      </c>
      <c r="N31" s="84">
        <v>287658.69999999995</v>
      </c>
      <c r="O31" s="84">
        <v>537796.69999999995</v>
      </c>
      <c r="P31" s="84">
        <v>558120.41249999998</v>
      </c>
      <c r="Q31" s="84">
        <v>744160.54999999993</v>
      </c>
      <c r="R31" s="84">
        <v>737907.1</v>
      </c>
      <c r="S31" s="84">
        <v>704272.1571999999</v>
      </c>
      <c r="T31" s="56">
        <f t="shared" si="5"/>
        <v>13</v>
      </c>
      <c r="U31" s="57">
        <f t="shared" si="0"/>
        <v>556741</v>
      </c>
      <c r="V31" s="58">
        <f t="shared" si="6"/>
        <v>138993.56362693297</v>
      </c>
      <c r="W31" s="58">
        <f t="shared" si="7"/>
        <v>287658.69999999995</v>
      </c>
      <c r="X31" s="58">
        <f t="shared" si="8"/>
        <v>535799.37154964649</v>
      </c>
      <c r="Y31" s="58">
        <f t="shared" si="1"/>
        <v>558120.41249999998</v>
      </c>
      <c r="Z31" s="59">
        <f t="shared" si="2"/>
        <v>24.965569919753168</v>
      </c>
      <c r="AA31" s="60">
        <f t="shared" si="3"/>
        <v>75.034430080246835</v>
      </c>
      <c r="AB31" s="85" t="str">
        <f t="shared" si="4"/>
        <v>ALTO</v>
      </c>
      <c r="AC31" s="86" t="str">
        <f t="shared" si="9"/>
        <v>VALOR PROMEDIO UNITARIO</v>
      </c>
      <c r="AD31" s="87">
        <f t="shared" si="10"/>
        <v>556741</v>
      </c>
      <c r="AE31" s="55">
        <f t="shared" si="11"/>
        <v>556741</v>
      </c>
    </row>
    <row r="32" spans="1:31" ht="20.399999999999999">
      <c r="A32" s="19"/>
      <c r="B32" s="81">
        <v>27</v>
      </c>
      <c r="C32" s="90" t="s">
        <v>66</v>
      </c>
      <c r="D32" s="81" t="s">
        <v>39</v>
      </c>
      <c r="E32" s="82" t="s">
        <v>40</v>
      </c>
      <c r="F32" s="83">
        <v>34510</v>
      </c>
      <c r="G32" s="84">
        <v>164586.59999999998</v>
      </c>
      <c r="H32" s="84">
        <v>184601.84399999998</v>
      </c>
      <c r="I32" s="84">
        <v>187528.45859999998</v>
      </c>
      <c r="J32" s="84">
        <v>212617.3</v>
      </c>
      <c r="K32" s="84">
        <v>200923.34849999999</v>
      </c>
      <c r="L32" s="84">
        <v>235154.73379999999</v>
      </c>
      <c r="M32" s="84">
        <v>187528.45859999998</v>
      </c>
      <c r="N32" s="84">
        <v>187603.5</v>
      </c>
      <c r="O32" s="84">
        <v>193606.81199999998</v>
      </c>
      <c r="P32" s="84">
        <v>200923.34849999999</v>
      </c>
      <c r="Q32" s="84">
        <v>267897.79800000001</v>
      </c>
      <c r="R32" s="84">
        <v>262644.89999999997</v>
      </c>
      <c r="S32" s="84">
        <v>253537.73275999996</v>
      </c>
      <c r="T32" s="56">
        <f t="shared" si="5"/>
        <v>14</v>
      </c>
      <c r="U32" s="57">
        <f t="shared" si="0"/>
        <v>198119</v>
      </c>
      <c r="V32" s="58">
        <f t="shared" si="6"/>
        <v>54858.11460743293</v>
      </c>
      <c r="W32" s="58">
        <f t="shared" si="7"/>
        <v>34510</v>
      </c>
      <c r="X32" s="58">
        <f t="shared" si="8"/>
        <v>183269.57637061342</v>
      </c>
      <c r="Y32" s="58">
        <f t="shared" si="1"/>
        <v>197265.08025</v>
      </c>
      <c r="Z32" s="59">
        <f t="shared" si="2"/>
        <v>27.68947683333397</v>
      </c>
      <c r="AA32" s="60">
        <f t="shared" si="3"/>
        <v>72.31052316666603</v>
      </c>
      <c r="AB32" s="85" t="str">
        <f t="shared" si="4"/>
        <v>ALTO</v>
      </c>
      <c r="AC32" s="86" t="str">
        <f t="shared" si="9"/>
        <v>VALOR PROMEDIO UNITARIO</v>
      </c>
      <c r="AD32" s="87">
        <f t="shared" si="10"/>
        <v>198119</v>
      </c>
      <c r="AE32" s="55">
        <f t="shared" si="11"/>
        <v>198119</v>
      </c>
    </row>
    <row r="33" spans="1:31" ht="20.399999999999999">
      <c r="A33" s="19"/>
      <c r="B33" s="81">
        <v>28</v>
      </c>
      <c r="C33" s="90" t="s">
        <v>67</v>
      </c>
      <c r="D33" s="81" t="s">
        <v>39</v>
      </c>
      <c r="E33" s="82" t="s">
        <v>40</v>
      </c>
      <c r="F33" s="83">
        <v>29274</v>
      </c>
      <c r="G33" s="84">
        <v>97532.799999999988</v>
      </c>
      <c r="H33" s="84">
        <v>82045.263999999996</v>
      </c>
      <c r="I33" s="84">
        <v>83345.981599999985</v>
      </c>
      <c r="J33" s="84">
        <v>100055.2</v>
      </c>
      <c r="K33" s="84">
        <v>89299.265999999989</v>
      </c>
      <c r="L33" s="84">
        <v>104512.65915999998</v>
      </c>
      <c r="M33" s="84">
        <v>83345.981599999985</v>
      </c>
      <c r="N33" s="84">
        <v>75041.399999999994</v>
      </c>
      <c r="O33" s="84">
        <v>86047.471999999994</v>
      </c>
      <c r="P33" s="84">
        <v>89299.265999999989</v>
      </c>
      <c r="Q33" s="84">
        <v>119065.68799999999</v>
      </c>
      <c r="R33" s="84">
        <v>114438.13499999999</v>
      </c>
      <c r="S33" s="84">
        <v>112683.30131999998</v>
      </c>
      <c r="T33" s="56">
        <f t="shared" si="5"/>
        <v>14</v>
      </c>
      <c r="U33" s="57">
        <f t="shared" si="0"/>
        <v>90428</v>
      </c>
      <c r="V33" s="58">
        <f t="shared" si="6"/>
        <v>21384.770101203503</v>
      </c>
      <c r="W33" s="58">
        <f t="shared" si="7"/>
        <v>29274</v>
      </c>
      <c r="X33" s="58">
        <f t="shared" si="8"/>
        <v>86650.798279580587</v>
      </c>
      <c r="Y33" s="58">
        <f t="shared" si="1"/>
        <v>89299.265999999989</v>
      </c>
      <c r="Z33" s="59">
        <f t="shared" si="2"/>
        <v>23.648394414565736</v>
      </c>
      <c r="AA33" s="60">
        <f t="shared" si="3"/>
        <v>76.351605585434271</v>
      </c>
      <c r="AB33" s="85" t="str">
        <f t="shared" si="4"/>
        <v>ALTO</v>
      </c>
      <c r="AC33" s="86" t="str">
        <f t="shared" si="9"/>
        <v>VALOR PROMEDIO UNITARIO</v>
      </c>
      <c r="AD33" s="87">
        <f t="shared" si="10"/>
        <v>90428</v>
      </c>
      <c r="AE33" s="55">
        <f t="shared" si="11"/>
        <v>90428</v>
      </c>
    </row>
    <row r="34" spans="1:31" ht="20.399999999999999">
      <c r="A34" s="19"/>
      <c r="B34" s="81">
        <v>29</v>
      </c>
      <c r="C34" s="90" t="s">
        <v>68</v>
      </c>
      <c r="D34" s="81" t="s">
        <v>39</v>
      </c>
      <c r="E34" s="82" t="s">
        <v>40</v>
      </c>
      <c r="F34" s="88"/>
      <c r="G34" s="84">
        <v>243831.99999999994</v>
      </c>
      <c r="H34" s="84">
        <v>358948.02999999997</v>
      </c>
      <c r="I34" s="84">
        <v>364638.66949999996</v>
      </c>
      <c r="J34" s="84">
        <v>437741.5</v>
      </c>
      <c r="K34" s="84">
        <v>390684.28874999995</v>
      </c>
      <c r="L34" s="84">
        <v>457244.75985999993</v>
      </c>
      <c r="M34" s="84">
        <v>364638.66949999996</v>
      </c>
      <c r="N34" s="84">
        <v>250137.99999999997</v>
      </c>
      <c r="O34" s="84">
        <v>376457.69</v>
      </c>
      <c r="P34" s="84">
        <v>390684.28874999995</v>
      </c>
      <c r="Q34" s="84">
        <v>520912.38499999995</v>
      </c>
      <c r="R34" s="84">
        <v>519786.76399999997</v>
      </c>
      <c r="S34" s="84">
        <v>492990.51003999996</v>
      </c>
      <c r="T34" s="56">
        <f t="shared" si="5"/>
        <v>13</v>
      </c>
      <c r="U34" s="57">
        <f t="shared" si="0"/>
        <v>397592</v>
      </c>
      <c r="V34" s="58">
        <f t="shared" si="6"/>
        <v>85035.241407694382</v>
      </c>
      <c r="W34" s="58">
        <f t="shared" si="7"/>
        <v>243831.99999999994</v>
      </c>
      <c r="X34" s="58">
        <f t="shared" si="8"/>
        <v>387682.48710657278</v>
      </c>
      <c r="Y34" s="58">
        <f t="shared" si="1"/>
        <v>390684.28874999995</v>
      </c>
      <c r="Z34" s="59">
        <f t="shared" si="2"/>
        <v>21.387563484097864</v>
      </c>
      <c r="AA34" s="60">
        <f t="shared" si="3"/>
        <v>78.612436515902132</v>
      </c>
      <c r="AB34" s="85" t="str">
        <f t="shared" si="4"/>
        <v>ALTO</v>
      </c>
      <c r="AC34" s="86" t="str">
        <f t="shared" si="9"/>
        <v>VALOR PROMEDIO UNITARIO</v>
      </c>
      <c r="AD34" s="87">
        <f t="shared" si="10"/>
        <v>397592</v>
      </c>
      <c r="AE34" s="55">
        <f t="shared" si="11"/>
        <v>397592</v>
      </c>
    </row>
    <row r="35" spans="1:31" ht="20.399999999999999">
      <c r="A35" s="19"/>
      <c r="B35" s="81">
        <v>30</v>
      </c>
      <c r="C35" s="90" t="s">
        <v>69</v>
      </c>
      <c r="D35" s="81" t="s">
        <v>39</v>
      </c>
      <c r="E35" s="82" t="s">
        <v>40</v>
      </c>
      <c r="F35" s="88"/>
      <c r="G35" s="84">
        <v>243831.99999999994</v>
      </c>
      <c r="H35" s="84">
        <v>358948.02999999997</v>
      </c>
      <c r="I35" s="84">
        <v>364638.66949999996</v>
      </c>
      <c r="J35" s="84">
        <v>437741.5</v>
      </c>
      <c r="K35" s="84">
        <v>390684.28874999995</v>
      </c>
      <c r="L35" s="84">
        <v>457244.75985999993</v>
      </c>
      <c r="M35" s="84">
        <v>364638.66949999996</v>
      </c>
      <c r="N35" s="84">
        <v>350193.19999999995</v>
      </c>
      <c r="O35" s="84">
        <v>376457.69</v>
      </c>
      <c r="P35" s="84">
        <v>390684.28874999995</v>
      </c>
      <c r="Q35" s="84">
        <v>520912.38499999995</v>
      </c>
      <c r="R35" s="84">
        <v>519036.35</v>
      </c>
      <c r="S35" s="84">
        <v>492990.51003999996</v>
      </c>
      <c r="T35" s="56">
        <f t="shared" si="5"/>
        <v>13</v>
      </c>
      <c r="U35" s="57">
        <f t="shared" si="0"/>
        <v>405231</v>
      </c>
      <c r="V35" s="58">
        <f t="shared" si="6"/>
        <v>75225.526288024455</v>
      </c>
      <c r="W35" s="58">
        <f t="shared" si="7"/>
        <v>243831.99999999994</v>
      </c>
      <c r="X35" s="58">
        <f t="shared" si="8"/>
        <v>397803.44176400627</v>
      </c>
      <c r="Y35" s="58">
        <f t="shared" si="1"/>
        <v>390684.28874999995</v>
      </c>
      <c r="Z35" s="59">
        <f t="shared" si="2"/>
        <v>18.56361588526654</v>
      </c>
      <c r="AA35" s="60">
        <f t="shared" si="3"/>
        <v>81.436384114733457</v>
      </c>
      <c r="AB35" s="85" t="str">
        <f t="shared" si="4"/>
        <v>ALTO</v>
      </c>
      <c r="AC35" s="86" t="str">
        <f t="shared" si="9"/>
        <v>VALOR PROMEDIO UNITARIO</v>
      </c>
      <c r="AD35" s="87">
        <f t="shared" si="10"/>
        <v>405231</v>
      </c>
      <c r="AE35" s="55">
        <f t="shared" si="11"/>
        <v>405231</v>
      </c>
    </row>
    <row r="36" spans="1:31" ht="20.399999999999999">
      <c r="A36" s="19"/>
      <c r="B36" s="81">
        <v>31</v>
      </c>
      <c r="C36" s="90" t="s">
        <v>70</v>
      </c>
      <c r="D36" s="81" t="s">
        <v>39</v>
      </c>
      <c r="E36" s="82" t="s">
        <v>40</v>
      </c>
      <c r="F36" s="88"/>
      <c r="G36" s="84">
        <v>121915.99999999997</v>
      </c>
      <c r="H36" s="84">
        <v>256391.44999999998</v>
      </c>
      <c r="I36" s="84">
        <v>260456.19249999998</v>
      </c>
      <c r="J36" s="84">
        <v>275151.8</v>
      </c>
      <c r="K36" s="84">
        <v>279060.20624999999</v>
      </c>
      <c r="L36" s="84">
        <v>326603.93590999994</v>
      </c>
      <c r="M36" s="84">
        <v>260456.19249999998</v>
      </c>
      <c r="N36" s="84">
        <v>162589.69999999998</v>
      </c>
      <c r="O36" s="84">
        <v>268898.34999999998</v>
      </c>
      <c r="P36" s="84">
        <v>279060.20624999999</v>
      </c>
      <c r="Q36" s="84">
        <v>372080.27499999997</v>
      </c>
      <c r="R36" s="84">
        <v>362700.1</v>
      </c>
      <c r="S36" s="84">
        <v>352136.07859999995</v>
      </c>
      <c r="T36" s="56">
        <f t="shared" si="5"/>
        <v>13</v>
      </c>
      <c r="U36" s="57">
        <f t="shared" si="0"/>
        <v>275192</v>
      </c>
      <c r="V36" s="58">
        <f t="shared" si="6"/>
        <v>69414.407911773917</v>
      </c>
      <c r="W36" s="58">
        <f t="shared" si="7"/>
        <v>121915.99999999997</v>
      </c>
      <c r="X36" s="58">
        <f t="shared" si="8"/>
        <v>264381.28537538782</v>
      </c>
      <c r="Y36" s="58">
        <f t="shared" si="1"/>
        <v>275151.8</v>
      </c>
      <c r="Z36" s="59">
        <f t="shared" si="2"/>
        <v>25.223991944451118</v>
      </c>
      <c r="AA36" s="60">
        <f t="shared" si="3"/>
        <v>74.776008055548886</v>
      </c>
      <c r="AB36" s="85" t="str">
        <f t="shared" si="4"/>
        <v>ALTO</v>
      </c>
      <c r="AC36" s="86" t="str">
        <f t="shared" si="9"/>
        <v>VALOR PROMEDIO UNITARIO</v>
      </c>
      <c r="AD36" s="87">
        <f t="shared" si="10"/>
        <v>275192</v>
      </c>
      <c r="AE36" s="55">
        <f t="shared" si="11"/>
        <v>275192</v>
      </c>
    </row>
    <row r="37" spans="1:31" ht="20.399999999999999">
      <c r="A37" s="19"/>
      <c r="B37" s="81">
        <v>32</v>
      </c>
      <c r="C37" s="90" t="s">
        <v>71</v>
      </c>
      <c r="D37" s="81" t="s">
        <v>39</v>
      </c>
      <c r="E37" s="82" t="s">
        <v>40</v>
      </c>
      <c r="F37" s="88"/>
      <c r="G37" s="84">
        <v>36574.799999999996</v>
      </c>
      <c r="H37" s="84">
        <v>35894.803</v>
      </c>
      <c r="I37" s="84">
        <v>36463.866949999996</v>
      </c>
      <c r="J37" s="84">
        <v>37520.699999999997</v>
      </c>
      <c r="K37" s="84">
        <v>39069.054219999998</v>
      </c>
      <c r="L37" s="84">
        <v>45723.975709999999</v>
      </c>
      <c r="M37" s="84">
        <v>36463.866949999996</v>
      </c>
      <c r="N37" s="84">
        <v>25013.8</v>
      </c>
      <c r="O37" s="84">
        <v>37645.769</v>
      </c>
      <c r="P37" s="84">
        <v>38994.012819999996</v>
      </c>
      <c r="Q37" s="84">
        <v>52091.238499999999</v>
      </c>
      <c r="R37" s="84">
        <v>48776.909999999996</v>
      </c>
      <c r="S37" s="84">
        <v>49299.172919999997</v>
      </c>
      <c r="T37" s="56">
        <f t="shared" si="5"/>
        <v>13</v>
      </c>
      <c r="U37" s="57">
        <f t="shared" si="0"/>
        <v>39964</v>
      </c>
      <c r="V37" s="58">
        <f t="shared" si="6"/>
        <v>6984.6048647011185</v>
      </c>
      <c r="W37" s="58">
        <f t="shared" si="7"/>
        <v>25013.8</v>
      </c>
      <c r="X37" s="58">
        <f t="shared" si="8"/>
        <v>39326.432557508531</v>
      </c>
      <c r="Y37" s="58">
        <f t="shared" si="1"/>
        <v>37645.769</v>
      </c>
      <c r="Z37" s="59">
        <f t="shared" si="2"/>
        <v>17.477241679264132</v>
      </c>
      <c r="AA37" s="60">
        <f t="shared" si="3"/>
        <v>82.522758320735875</v>
      </c>
      <c r="AB37" s="85" t="str">
        <f t="shared" si="4"/>
        <v>ALTO</v>
      </c>
      <c r="AC37" s="86" t="str">
        <f t="shared" si="9"/>
        <v>VALOR PROMEDIO UNITARIO</v>
      </c>
      <c r="AD37" s="87">
        <f t="shared" si="10"/>
        <v>39964</v>
      </c>
      <c r="AE37" s="55">
        <f t="shared" si="11"/>
        <v>39964</v>
      </c>
    </row>
    <row r="38" spans="1:31" ht="20.399999999999999">
      <c r="A38" s="19"/>
      <c r="B38" s="81">
        <v>33</v>
      </c>
      <c r="C38" s="90" t="s">
        <v>72</v>
      </c>
      <c r="D38" s="81" t="s">
        <v>39</v>
      </c>
      <c r="E38" s="82" t="s">
        <v>40</v>
      </c>
      <c r="F38" s="88"/>
      <c r="G38" s="84">
        <v>18287400</v>
      </c>
      <c r="H38" s="84">
        <v>28562007.529999997</v>
      </c>
      <c r="I38" s="84">
        <v>29014819.844499998</v>
      </c>
      <c r="J38" s="84">
        <v>31892594.999999996</v>
      </c>
      <c r="K38" s="84">
        <v>31087306.976249997</v>
      </c>
      <c r="L38" s="84">
        <v>36383630.183739997</v>
      </c>
      <c r="M38" s="84">
        <v>29014819.844499998</v>
      </c>
      <c r="N38" s="84">
        <v>12131693</v>
      </c>
      <c r="O38" s="84">
        <v>29955276.189999998</v>
      </c>
      <c r="P38" s="84">
        <v>31087306.976249997</v>
      </c>
      <c r="Q38" s="84">
        <v>41449742.634999998</v>
      </c>
      <c r="R38" s="84">
        <v>41429106.25</v>
      </c>
      <c r="S38" s="89"/>
      <c r="T38" s="56">
        <f t="shared" si="5"/>
        <v>12</v>
      </c>
      <c r="U38" s="57">
        <f t="shared" si="0"/>
        <v>30024642</v>
      </c>
      <c r="V38" s="58">
        <f t="shared" si="6"/>
        <v>8004599.1396984262</v>
      </c>
      <c r="W38" s="58">
        <f t="shared" si="7"/>
        <v>12131693</v>
      </c>
      <c r="X38" s="58">
        <f t="shared" si="8"/>
        <v>28664677.296515726</v>
      </c>
      <c r="Y38" s="58">
        <f t="shared" si="1"/>
        <v>30521291.583124995</v>
      </c>
      <c r="Z38" s="59">
        <f t="shared" si="2"/>
        <v>26.660098527397686</v>
      </c>
      <c r="AA38" s="60">
        <f t="shared" si="3"/>
        <v>73.339901472602321</v>
      </c>
      <c r="AB38" s="85" t="str">
        <f t="shared" si="4"/>
        <v>ALTO</v>
      </c>
      <c r="AC38" s="86" t="str">
        <f t="shared" si="9"/>
        <v>VALOR PROMEDIO UNITARIO</v>
      </c>
      <c r="AD38" s="87">
        <f t="shared" si="10"/>
        <v>30024642</v>
      </c>
      <c r="AE38" s="55">
        <f t="shared" si="11"/>
        <v>30024642</v>
      </c>
    </row>
    <row r="39" spans="1:31" ht="20.399999999999999">
      <c r="A39" s="19"/>
      <c r="B39" s="81">
        <v>34</v>
      </c>
      <c r="C39" s="90" t="s">
        <v>73</v>
      </c>
      <c r="D39" s="81" t="s">
        <v>39</v>
      </c>
      <c r="E39" s="82" t="s">
        <v>40</v>
      </c>
      <c r="F39" s="88"/>
      <c r="G39" s="84">
        <v>1950655.9999999995</v>
      </c>
      <c r="H39" s="84">
        <v>1792694.9039999999</v>
      </c>
      <c r="I39" s="84">
        <v>1821115.9489086196</v>
      </c>
      <c r="J39" s="84">
        <v>2126173</v>
      </c>
      <c r="K39" s="84">
        <v>1951195.2155499996</v>
      </c>
      <c r="L39" s="84">
        <v>2283619.8627199996</v>
      </c>
      <c r="M39" s="84">
        <v>1821115.9514099997</v>
      </c>
      <c r="N39" s="84">
        <v>1375759</v>
      </c>
      <c r="O39" s="84">
        <v>1880143.3589999999</v>
      </c>
      <c r="P39" s="84">
        <v>1951188.9620999997</v>
      </c>
      <c r="Q39" s="84">
        <v>2601594.2127265995</v>
      </c>
      <c r="R39" s="84">
        <v>2601435.1999999997</v>
      </c>
      <c r="S39" s="84">
        <v>2462143.6055600001</v>
      </c>
      <c r="T39" s="56">
        <f t="shared" si="5"/>
        <v>13</v>
      </c>
      <c r="U39" s="57">
        <f t="shared" si="0"/>
        <v>2047603</v>
      </c>
      <c r="V39" s="58">
        <f t="shared" si="6"/>
        <v>342202.63144621562</v>
      </c>
      <c r="W39" s="58">
        <f t="shared" si="7"/>
        <v>1375759</v>
      </c>
      <c r="X39" s="58">
        <f t="shared" si="8"/>
        <v>2018610.9096876772</v>
      </c>
      <c r="Y39" s="58">
        <f t="shared" si="1"/>
        <v>1951188.9620999997</v>
      </c>
      <c r="Z39" s="59">
        <f t="shared" si="2"/>
        <v>16.712352513949998</v>
      </c>
      <c r="AA39" s="60">
        <f t="shared" si="3"/>
        <v>83.287647486050005</v>
      </c>
      <c r="AB39" s="85" t="str">
        <f t="shared" si="4"/>
        <v>ALTO</v>
      </c>
      <c r="AC39" s="86" t="str">
        <f t="shared" si="9"/>
        <v>VALOR PROMEDIO UNITARIO</v>
      </c>
      <c r="AD39" s="87">
        <f t="shared" si="10"/>
        <v>2047603</v>
      </c>
      <c r="AE39" s="55">
        <f t="shared" si="11"/>
        <v>2047603</v>
      </c>
    </row>
    <row r="40" spans="1:31" ht="20.399999999999999">
      <c r="A40" s="19"/>
      <c r="B40" s="81">
        <v>35</v>
      </c>
      <c r="C40" s="90" t="s">
        <v>74</v>
      </c>
      <c r="D40" s="81" t="s">
        <v>39</v>
      </c>
      <c r="E40" s="82" t="s">
        <v>40</v>
      </c>
      <c r="F40" s="83">
        <v>4641000</v>
      </c>
      <c r="G40" s="84">
        <v>2316404</v>
      </c>
      <c r="H40" s="84">
        <v>2461357.92</v>
      </c>
      <c r="I40" s="84">
        <v>2500379.4479999999</v>
      </c>
      <c r="J40" s="84">
        <v>3126725</v>
      </c>
      <c r="K40" s="84">
        <v>2678977.98</v>
      </c>
      <c r="L40" s="84">
        <v>3135393.5323899994</v>
      </c>
      <c r="M40" s="84">
        <v>2500379.4479999999</v>
      </c>
      <c r="N40" s="84">
        <v>1500828</v>
      </c>
      <c r="O40" s="84">
        <v>2581424.1599999997</v>
      </c>
      <c r="P40" s="84">
        <v>2678977.98</v>
      </c>
      <c r="Q40" s="84">
        <v>3571970.6399999997</v>
      </c>
      <c r="R40" s="84">
        <v>3564466.5</v>
      </c>
      <c r="S40" s="84">
        <v>3380506.3545599994</v>
      </c>
      <c r="T40" s="56">
        <f t="shared" si="5"/>
        <v>14</v>
      </c>
      <c r="U40" s="57">
        <f t="shared" si="0"/>
        <v>2902771</v>
      </c>
      <c r="V40" s="58">
        <f t="shared" si="6"/>
        <v>720664.03612914367</v>
      </c>
      <c r="W40" s="58">
        <f t="shared" si="7"/>
        <v>1500828</v>
      </c>
      <c r="X40" s="58">
        <f t="shared" si="8"/>
        <v>2812829.1639657174</v>
      </c>
      <c r="Y40" s="58">
        <f t="shared" si="1"/>
        <v>2678977.98</v>
      </c>
      <c r="Z40" s="59">
        <f t="shared" si="2"/>
        <v>24.826761605691377</v>
      </c>
      <c r="AA40" s="60">
        <f t="shared" si="3"/>
        <v>75.173238394308626</v>
      </c>
      <c r="AB40" s="85" t="str">
        <f t="shared" si="4"/>
        <v>ALTO</v>
      </c>
      <c r="AC40" s="86" t="str">
        <f t="shared" si="9"/>
        <v>VALOR PROMEDIO UNITARIO</v>
      </c>
      <c r="AD40" s="87">
        <f t="shared" si="10"/>
        <v>2902771</v>
      </c>
      <c r="AE40" s="55">
        <f t="shared" si="11"/>
        <v>2902771</v>
      </c>
    </row>
    <row r="41" spans="1:31" ht="20.399999999999999">
      <c r="A41" s="19"/>
      <c r="B41" s="81">
        <v>36</v>
      </c>
      <c r="C41" s="90" t="s">
        <v>75</v>
      </c>
      <c r="D41" s="81" t="s">
        <v>39</v>
      </c>
      <c r="E41" s="82" t="s">
        <v>40</v>
      </c>
      <c r="F41" s="83">
        <v>4879000</v>
      </c>
      <c r="G41" s="84">
        <v>2438320</v>
      </c>
      <c r="H41" s="84">
        <v>2461357.92</v>
      </c>
      <c r="I41" s="84">
        <v>2500379.4479999999</v>
      </c>
      <c r="J41" s="84">
        <v>3126725</v>
      </c>
      <c r="K41" s="84">
        <v>2678977.98</v>
      </c>
      <c r="L41" s="84">
        <v>3135393.5323899994</v>
      </c>
      <c r="M41" s="84">
        <v>2500379.4479999999</v>
      </c>
      <c r="N41" s="84">
        <v>1625897</v>
      </c>
      <c r="O41" s="84">
        <v>2581424.1599999997</v>
      </c>
      <c r="P41" s="84">
        <v>2678977.98</v>
      </c>
      <c r="Q41" s="84">
        <v>3571970.6399999997</v>
      </c>
      <c r="R41" s="84">
        <v>3564466.5</v>
      </c>
      <c r="S41" s="84">
        <v>3380506.3545599994</v>
      </c>
      <c r="T41" s="56">
        <f t="shared" si="5"/>
        <v>14</v>
      </c>
      <c r="U41" s="57">
        <f t="shared" si="0"/>
        <v>2937413</v>
      </c>
      <c r="V41" s="58">
        <f t="shared" si="6"/>
        <v>740419.04732056509</v>
      </c>
      <c r="W41" s="58">
        <f t="shared" si="7"/>
        <v>1625897</v>
      </c>
      <c r="X41" s="58">
        <f t="shared" si="8"/>
        <v>2849501.6309650405</v>
      </c>
      <c r="Y41" s="58">
        <f t="shared" si="1"/>
        <v>2678977.98</v>
      </c>
      <c r="Z41" s="59">
        <f t="shared" si="2"/>
        <v>25.206501343888828</v>
      </c>
      <c r="AA41" s="60">
        <f t="shared" si="3"/>
        <v>74.793498656111169</v>
      </c>
      <c r="AB41" s="85" t="str">
        <f t="shared" si="4"/>
        <v>ALTO</v>
      </c>
      <c r="AC41" s="86" t="str">
        <f t="shared" si="9"/>
        <v>VALOR PROMEDIO UNITARIO</v>
      </c>
      <c r="AD41" s="87">
        <f t="shared" si="10"/>
        <v>2937413</v>
      </c>
      <c r="AE41" s="55">
        <f t="shared" si="11"/>
        <v>2937413</v>
      </c>
    </row>
    <row r="42" spans="1:31" ht="20.399999999999999">
      <c r="A42" s="19"/>
      <c r="B42" s="81">
        <v>37</v>
      </c>
      <c r="C42" s="90" t="s">
        <v>76</v>
      </c>
      <c r="D42" s="81" t="s">
        <v>39</v>
      </c>
      <c r="E42" s="82" t="s">
        <v>40</v>
      </c>
      <c r="F42" s="88"/>
      <c r="G42" s="84">
        <v>243831.99999999994</v>
      </c>
      <c r="H42" s="84">
        <v>461504.61</v>
      </c>
      <c r="I42" s="84">
        <v>468821.14649999997</v>
      </c>
      <c r="J42" s="84">
        <v>562810.5</v>
      </c>
      <c r="K42" s="84">
        <v>502308.37124999997</v>
      </c>
      <c r="L42" s="84">
        <v>587886.8345</v>
      </c>
      <c r="M42" s="84">
        <v>468821.14649999997</v>
      </c>
      <c r="N42" s="84">
        <v>300165.59999999998</v>
      </c>
      <c r="O42" s="84">
        <v>484017.02999999997</v>
      </c>
      <c r="P42" s="84">
        <v>502308.37124999997</v>
      </c>
      <c r="Q42" s="84">
        <v>669744.495</v>
      </c>
      <c r="R42" s="84">
        <v>662865.69999999995</v>
      </c>
      <c r="S42" s="84">
        <v>633844.94147999992</v>
      </c>
      <c r="T42" s="56">
        <f t="shared" si="5"/>
        <v>13</v>
      </c>
      <c r="U42" s="57">
        <f t="shared" si="0"/>
        <v>503764</v>
      </c>
      <c r="V42" s="58">
        <f t="shared" si="6"/>
        <v>122155.65831271802</v>
      </c>
      <c r="W42" s="58">
        <f t="shared" si="7"/>
        <v>243831.99999999994</v>
      </c>
      <c r="X42" s="58">
        <f t="shared" si="8"/>
        <v>486012.54020248289</v>
      </c>
      <c r="Y42" s="58">
        <f t="shared" si="1"/>
        <v>502308.37124999997</v>
      </c>
      <c r="Z42" s="59">
        <f t="shared" si="2"/>
        <v>24.248588289897256</v>
      </c>
      <c r="AA42" s="60">
        <f t="shared" si="3"/>
        <v>75.751411710102744</v>
      </c>
      <c r="AB42" s="85" t="str">
        <f t="shared" si="4"/>
        <v>ALTO</v>
      </c>
      <c r="AC42" s="86" t="str">
        <f t="shared" si="9"/>
        <v>VALOR PROMEDIO UNITARIO</v>
      </c>
      <c r="AD42" s="87">
        <f t="shared" si="10"/>
        <v>503764</v>
      </c>
      <c r="AE42" s="55">
        <f t="shared" si="11"/>
        <v>503764</v>
      </c>
    </row>
    <row r="43" spans="1:31" ht="20.399999999999999">
      <c r="A43" s="19"/>
      <c r="B43" s="81">
        <v>38</v>
      </c>
      <c r="C43" s="90" t="s">
        <v>77</v>
      </c>
      <c r="D43" s="81" t="s">
        <v>39</v>
      </c>
      <c r="E43" s="82" t="s">
        <v>40</v>
      </c>
      <c r="F43" s="88"/>
      <c r="G43" s="84">
        <v>182874</v>
      </c>
      <c r="H43" s="84">
        <v>256391.44999999998</v>
      </c>
      <c r="I43" s="84">
        <v>260456.19249999998</v>
      </c>
      <c r="J43" s="84">
        <v>262644.89999999997</v>
      </c>
      <c r="K43" s="84">
        <v>279060.20624999999</v>
      </c>
      <c r="L43" s="84">
        <v>326603.93590999994</v>
      </c>
      <c r="M43" s="84">
        <v>260456.19249999998</v>
      </c>
      <c r="N43" s="84">
        <v>150082.79999999999</v>
      </c>
      <c r="O43" s="84">
        <v>268898.34999999998</v>
      </c>
      <c r="P43" s="84">
        <v>279060.20624999999</v>
      </c>
      <c r="Q43" s="84">
        <v>372080.27499999997</v>
      </c>
      <c r="R43" s="84">
        <v>368953.55</v>
      </c>
      <c r="S43" s="84">
        <v>352136.07859999995</v>
      </c>
      <c r="T43" s="56">
        <f t="shared" si="5"/>
        <v>13</v>
      </c>
      <c r="U43" s="57">
        <f t="shared" si="0"/>
        <v>278438</v>
      </c>
      <c r="V43" s="58">
        <f t="shared" si="6"/>
        <v>63120.630829403322</v>
      </c>
      <c r="W43" s="58">
        <f t="shared" si="7"/>
        <v>150082.79999999999</v>
      </c>
      <c r="X43" s="58">
        <f t="shared" si="8"/>
        <v>270470.03342841938</v>
      </c>
      <c r="Y43" s="58">
        <f t="shared" si="1"/>
        <v>268898.34999999998</v>
      </c>
      <c r="Z43" s="59">
        <f t="shared" si="2"/>
        <v>22.669546121363936</v>
      </c>
      <c r="AA43" s="60">
        <f t="shared" si="3"/>
        <v>77.330453878636064</v>
      </c>
      <c r="AB43" s="85" t="str">
        <f t="shared" si="4"/>
        <v>ALTO</v>
      </c>
      <c r="AC43" s="86" t="str">
        <f t="shared" si="9"/>
        <v>VALOR PROMEDIO UNITARIO</v>
      </c>
      <c r="AD43" s="87">
        <f t="shared" si="10"/>
        <v>278438</v>
      </c>
      <c r="AE43" s="55">
        <f t="shared" si="11"/>
        <v>278438</v>
      </c>
    </row>
    <row r="44" spans="1:31" ht="20.399999999999999">
      <c r="A44" s="19"/>
      <c r="B44" s="81">
        <v>39</v>
      </c>
      <c r="C44" s="90" t="s">
        <v>78</v>
      </c>
      <c r="D44" s="81" t="s">
        <v>79</v>
      </c>
      <c r="E44" s="82" t="s">
        <v>40</v>
      </c>
      <c r="F44" s="88"/>
      <c r="G44" s="84">
        <v>121915.99999999997</v>
      </c>
      <c r="H44" s="84">
        <v>184601.84399999998</v>
      </c>
      <c r="I44" s="84">
        <v>187528.45859999998</v>
      </c>
      <c r="J44" s="84">
        <v>212617.3</v>
      </c>
      <c r="K44" s="84">
        <v>200923.34849999999</v>
      </c>
      <c r="L44" s="84">
        <v>235154.73379999999</v>
      </c>
      <c r="M44" s="84">
        <v>187528.45859999998</v>
      </c>
      <c r="N44" s="84">
        <v>225124.19999999998</v>
      </c>
      <c r="O44" s="84">
        <v>193606.81199999998</v>
      </c>
      <c r="P44" s="84">
        <v>200923.34849999999</v>
      </c>
      <c r="Q44" s="84">
        <v>267897.79800000001</v>
      </c>
      <c r="R44" s="84">
        <v>262644.89999999997</v>
      </c>
      <c r="S44" s="84">
        <v>253537.73275999996</v>
      </c>
      <c r="T44" s="56">
        <f t="shared" si="5"/>
        <v>13</v>
      </c>
      <c r="U44" s="57">
        <f t="shared" si="0"/>
        <v>210308</v>
      </c>
      <c r="V44" s="58">
        <f t="shared" si="6"/>
        <v>37961.112430437403</v>
      </c>
      <c r="W44" s="58">
        <f t="shared" si="7"/>
        <v>121915.99999999997</v>
      </c>
      <c r="X44" s="58">
        <f t="shared" si="8"/>
        <v>206507.57328078491</v>
      </c>
      <c r="Y44" s="58">
        <f t="shared" si="1"/>
        <v>200923.34849999999</v>
      </c>
      <c r="Z44" s="59">
        <f t="shared" si="2"/>
        <v>18.050246510088726</v>
      </c>
      <c r="AA44" s="60">
        <f t="shared" si="3"/>
        <v>81.949753489911274</v>
      </c>
      <c r="AB44" s="85" t="str">
        <f t="shared" si="4"/>
        <v>ALTO</v>
      </c>
      <c r="AC44" s="86" t="str">
        <f t="shared" si="9"/>
        <v>VALOR PROMEDIO UNITARIO</v>
      </c>
      <c r="AD44" s="87">
        <f t="shared" si="10"/>
        <v>210308</v>
      </c>
      <c r="AE44" s="55">
        <f t="shared" si="11"/>
        <v>210308</v>
      </c>
    </row>
    <row r="45" spans="1:31" ht="20.399999999999999">
      <c r="A45" s="19"/>
      <c r="B45" s="81">
        <v>40</v>
      </c>
      <c r="C45" s="90" t="s">
        <v>80</v>
      </c>
      <c r="D45" s="81" t="s">
        <v>39</v>
      </c>
      <c r="E45" s="82" t="s">
        <v>40</v>
      </c>
      <c r="F45" s="88"/>
      <c r="G45" s="84">
        <v>268215.19999999995</v>
      </c>
      <c r="H45" s="84">
        <v>594828.16399999999</v>
      </c>
      <c r="I45" s="84">
        <v>604258.36659999995</v>
      </c>
      <c r="J45" s="84">
        <v>712893.29999999993</v>
      </c>
      <c r="K45" s="84">
        <v>647419.67849999992</v>
      </c>
      <c r="L45" s="84">
        <v>757720.53097999992</v>
      </c>
      <c r="M45" s="84">
        <v>604258.36659999995</v>
      </c>
      <c r="N45" s="84">
        <v>562810.5</v>
      </c>
      <c r="O45" s="84">
        <v>623844.1719999999</v>
      </c>
      <c r="P45" s="84">
        <v>647419.67849999992</v>
      </c>
      <c r="Q45" s="84">
        <v>863226.2379999999</v>
      </c>
      <c r="R45" s="84">
        <v>856722.64999999991</v>
      </c>
      <c r="S45" s="84">
        <v>816955.45851999987</v>
      </c>
      <c r="T45" s="56">
        <f t="shared" si="5"/>
        <v>13</v>
      </c>
      <c r="U45" s="57">
        <f t="shared" si="0"/>
        <v>658506</v>
      </c>
      <c r="V45" s="58">
        <f t="shared" si="6"/>
        <v>149866.66370125691</v>
      </c>
      <c r="W45" s="58">
        <f t="shared" si="7"/>
        <v>268215.19999999995</v>
      </c>
      <c r="X45" s="58">
        <f t="shared" si="8"/>
        <v>636212.34648748511</v>
      </c>
      <c r="Y45" s="58">
        <f t="shared" si="1"/>
        <v>647419.67849999992</v>
      </c>
      <c r="Z45" s="59">
        <f t="shared" si="2"/>
        <v>22.75858742384381</v>
      </c>
      <c r="AA45" s="60">
        <f t="shared" si="3"/>
        <v>77.241412576156193</v>
      </c>
      <c r="AB45" s="85" t="str">
        <f t="shared" si="4"/>
        <v>ALTO</v>
      </c>
      <c r="AC45" s="86" t="str">
        <f t="shared" si="9"/>
        <v>VALOR PROMEDIO UNITARIO</v>
      </c>
      <c r="AD45" s="87">
        <f t="shared" si="10"/>
        <v>658506</v>
      </c>
      <c r="AE45" s="55">
        <f t="shared" si="11"/>
        <v>658506</v>
      </c>
    </row>
    <row r="46" spans="1:31" ht="20.399999999999999">
      <c r="A46" s="19"/>
      <c r="B46" s="81">
        <v>41</v>
      </c>
      <c r="C46" s="90" t="s">
        <v>81</v>
      </c>
      <c r="D46" s="81" t="s">
        <v>79</v>
      </c>
      <c r="E46" s="82" t="s">
        <v>40</v>
      </c>
      <c r="F46" s="88"/>
      <c r="G46" s="84">
        <v>207257.19999999998</v>
      </c>
      <c r="H46" s="84">
        <v>266647.10800000001</v>
      </c>
      <c r="I46" s="84">
        <v>270874.44019999995</v>
      </c>
      <c r="J46" s="84">
        <v>325179.39999999997</v>
      </c>
      <c r="K46" s="84">
        <v>290222.61449999997</v>
      </c>
      <c r="L46" s="84">
        <v>339667.39295999997</v>
      </c>
      <c r="M46" s="84">
        <v>270874.44019999995</v>
      </c>
      <c r="N46" s="84">
        <v>300165.59999999998</v>
      </c>
      <c r="O46" s="84">
        <v>279654.28399999999</v>
      </c>
      <c r="P46" s="84">
        <v>290222.61449999997</v>
      </c>
      <c r="Q46" s="84">
        <v>386963.48599999998</v>
      </c>
      <c r="R46" s="84">
        <v>385212.51999999996</v>
      </c>
      <c r="S46" s="84">
        <v>366221.03407999995</v>
      </c>
      <c r="T46" s="56">
        <f t="shared" si="5"/>
        <v>13</v>
      </c>
      <c r="U46" s="57">
        <f t="shared" si="0"/>
        <v>306089</v>
      </c>
      <c r="V46" s="58">
        <f t="shared" si="6"/>
        <v>50344.895474414254</v>
      </c>
      <c r="W46" s="58">
        <f t="shared" si="7"/>
        <v>207257.19999999998</v>
      </c>
      <c r="X46" s="58">
        <f t="shared" si="8"/>
        <v>301873.13274513342</v>
      </c>
      <c r="Y46" s="58">
        <f t="shared" si="1"/>
        <v>290222.61449999997</v>
      </c>
      <c r="Z46" s="59">
        <f t="shared" si="2"/>
        <v>16.44779638419357</v>
      </c>
      <c r="AA46" s="60">
        <f t="shared" si="3"/>
        <v>83.552203615806434</v>
      </c>
      <c r="AB46" s="85" t="str">
        <f t="shared" si="4"/>
        <v>ALTO</v>
      </c>
      <c r="AC46" s="86" t="str">
        <f t="shared" si="9"/>
        <v>VALOR PROMEDIO UNITARIO</v>
      </c>
      <c r="AD46" s="87">
        <f t="shared" si="10"/>
        <v>306089</v>
      </c>
      <c r="AE46" s="55">
        <f t="shared" si="11"/>
        <v>306089</v>
      </c>
    </row>
    <row r="47" spans="1:31" ht="20.399999999999999">
      <c r="A47" s="19"/>
      <c r="B47" s="81">
        <v>42</v>
      </c>
      <c r="C47" s="90" t="s">
        <v>82</v>
      </c>
      <c r="D47" s="81" t="s">
        <v>39</v>
      </c>
      <c r="E47" s="82" t="s">
        <v>40</v>
      </c>
      <c r="F47" s="88"/>
      <c r="G47" s="84">
        <v>60957.999999999985</v>
      </c>
      <c r="H47" s="84">
        <v>82045.263999999996</v>
      </c>
      <c r="I47" s="84">
        <v>83345.981599999985</v>
      </c>
      <c r="J47" s="84">
        <v>100055.2</v>
      </c>
      <c r="K47" s="84">
        <v>89299.265999999989</v>
      </c>
      <c r="L47" s="84">
        <v>104512.65915999998</v>
      </c>
      <c r="M47" s="84">
        <v>83345.981599999985</v>
      </c>
      <c r="N47" s="84">
        <v>56281.049999999996</v>
      </c>
      <c r="O47" s="84">
        <v>86047.471999999994</v>
      </c>
      <c r="P47" s="84">
        <v>89299.265999999989</v>
      </c>
      <c r="Q47" s="84">
        <v>119065.68799999999</v>
      </c>
      <c r="R47" s="84">
        <v>117814.99799999999</v>
      </c>
      <c r="S47" s="84">
        <v>112683.30131999998</v>
      </c>
      <c r="T47" s="56">
        <f t="shared" si="5"/>
        <v>13</v>
      </c>
      <c r="U47" s="57">
        <f t="shared" si="0"/>
        <v>91135</v>
      </c>
      <c r="V47" s="58">
        <f t="shared" si="6"/>
        <v>18763.383947311671</v>
      </c>
      <c r="W47" s="58">
        <f t="shared" si="7"/>
        <v>56281.049999999996</v>
      </c>
      <c r="X47" s="58">
        <f t="shared" si="8"/>
        <v>89060.473130811588</v>
      </c>
      <c r="Y47" s="58">
        <f t="shared" si="1"/>
        <v>89299.265999999989</v>
      </c>
      <c r="Z47" s="59">
        <f t="shared" si="2"/>
        <v>20.588559771011873</v>
      </c>
      <c r="AA47" s="60">
        <f t="shared" si="3"/>
        <v>79.411440228988127</v>
      </c>
      <c r="AB47" s="85" t="str">
        <f t="shared" si="4"/>
        <v>ALTO</v>
      </c>
      <c r="AC47" s="86" t="str">
        <f t="shared" si="9"/>
        <v>VALOR PROMEDIO UNITARIO</v>
      </c>
      <c r="AD47" s="87">
        <f t="shared" si="10"/>
        <v>91135</v>
      </c>
      <c r="AE47" s="55">
        <f t="shared" si="11"/>
        <v>91135</v>
      </c>
    </row>
    <row r="48" spans="1:31" ht="20.399999999999999">
      <c r="A48" s="19"/>
      <c r="B48" s="81">
        <v>43</v>
      </c>
      <c r="C48" s="90" t="s">
        <v>83</v>
      </c>
      <c r="D48" s="81" t="s">
        <v>39</v>
      </c>
      <c r="E48" s="82" t="s">
        <v>40</v>
      </c>
      <c r="F48" s="88"/>
      <c r="G48" s="84">
        <v>97532.799999999988</v>
      </c>
      <c r="H48" s="84">
        <v>164090.52799999999</v>
      </c>
      <c r="I48" s="84">
        <v>166691.96319999997</v>
      </c>
      <c r="J48" s="84">
        <v>187603.5</v>
      </c>
      <c r="K48" s="84">
        <v>178598.53199999998</v>
      </c>
      <c r="L48" s="84">
        <v>209026.56900999998</v>
      </c>
      <c r="M48" s="84">
        <v>166691.96319999997</v>
      </c>
      <c r="N48" s="84">
        <v>137575.9</v>
      </c>
      <c r="O48" s="84">
        <v>172094.94399999999</v>
      </c>
      <c r="P48" s="84">
        <v>178598.53199999998</v>
      </c>
      <c r="Q48" s="84">
        <v>238131.37599999999</v>
      </c>
      <c r="R48" s="84">
        <v>231377.65</v>
      </c>
      <c r="S48" s="84">
        <v>225366.60263999997</v>
      </c>
      <c r="T48" s="56">
        <f t="shared" si="5"/>
        <v>13</v>
      </c>
      <c r="U48" s="57">
        <f t="shared" si="0"/>
        <v>181029</v>
      </c>
      <c r="V48" s="58">
        <f t="shared" si="6"/>
        <v>37455.625983152029</v>
      </c>
      <c r="W48" s="58">
        <f t="shared" si="7"/>
        <v>97532.799999999988</v>
      </c>
      <c r="X48" s="58">
        <f t="shared" si="8"/>
        <v>176685.12311536469</v>
      </c>
      <c r="Y48" s="58">
        <f t="shared" si="1"/>
        <v>178598.53199999998</v>
      </c>
      <c r="Z48" s="59">
        <f t="shared" si="2"/>
        <v>20.690400976170682</v>
      </c>
      <c r="AA48" s="60">
        <f t="shared" si="3"/>
        <v>79.309599023829321</v>
      </c>
      <c r="AB48" s="85" t="str">
        <f t="shared" si="4"/>
        <v>ALTO</v>
      </c>
      <c r="AC48" s="86" t="str">
        <f t="shared" si="9"/>
        <v>VALOR PROMEDIO UNITARIO</v>
      </c>
      <c r="AD48" s="87">
        <f t="shared" si="10"/>
        <v>181029</v>
      </c>
      <c r="AE48" s="55">
        <f t="shared" si="11"/>
        <v>181029</v>
      </c>
    </row>
    <row r="49" spans="1:31" ht="20.399999999999999">
      <c r="A49" s="19"/>
      <c r="B49" s="81">
        <v>44</v>
      </c>
      <c r="C49" s="90" t="s">
        <v>84</v>
      </c>
      <c r="D49" s="81" t="s">
        <v>39</v>
      </c>
      <c r="E49" s="82" t="s">
        <v>40</v>
      </c>
      <c r="F49" s="83">
        <v>2261000</v>
      </c>
      <c r="G49" s="84">
        <v>1036285.9999999998</v>
      </c>
      <c r="H49" s="84">
        <v>1128122.3799999999</v>
      </c>
      <c r="I49" s="84">
        <v>1146007.247</v>
      </c>
      <c r="J49" s="84">
        <v>1375759</v>
      </c>
      <c r="K49" s="84">
        <v>1227864.9075</v>
      </c>
      <c r="L49" s="84">
        <v>1437055.3168999997</v>
      </c>
      <c r="M49" s="84">
        <v>1146007.247</v>
      </c>
      <c r="N49" s="84">
        <v>1175648.5999999999</v>
      </c>
      <c r="O49" s="84">
        <v>1183152.74</v>
      </c>
      <c r="P49" s="84">
        <v>1227864.9075</v>
      </c>
      <c r="Q49" s="84">
        <v>1637153.21</v>
      </c>
      <c r="R49" s="84">
        <v>1632150.45</v>
      </c>
      <c r="S49" s="84">
        <v>1549398.7458399998</v>
      </c>
      <c r="T49" s="56">
        <f t="shared" si="5"/>
        <v>14</v>
      </c>
      <c r="U49" s="57">
        <f t="shared" si="0"/>
        <v>1368819</v>
      </c>
      <c r="V49" s="58">
        <f t="shared" si="6"/>
        <v>310986.11936965596</v>
      </c>
      <c r="W49" s="58">
        <f t="shared" si="7"/>
        <v>1036285.9999999998</v>
      </c>
      <c r="X49" s="58">
        <f t="shared" si="8"/>
        <v>1339050.9037956866</v>
      </c>
      <c r="Y49" s="58">
        <f t="shared" si="1"/>
        <v>1227864.9075</v>
      </c>
      <c r="Z49" s="59">
        <f t="shared" si="2"/>
        <v>22.719301775447008</v>
      </c>
      <c r="AA49" s="60">
        <f t="shared" si="3"/>
        <v>77.280698224552992</v>
      </c>
      <c r="AB49" s="85" t="str">
        <f t="shared" si="4"/>
        <v>ALTO</v>
      </c>
      <c r="AC49" s="86" t="str">
        <f t="shared" si="9"/>
        <v>VALOR PROMEDIO UNITARIO</v>
      </c>
      <c r="AD49" s="87">
        <f t="shared" si="10"/>
        <v>1368819</v>
      </c>
      <c r="AE49" s="55">
        <f t="shared" si="11"/>
        <v>1368819</v>
      </c>
    </row>
    <row r="50" spans="1:31" ht="20.399999999999999">
      <c r="A50" s="19"/>
      <c r="B50" s="81">
        <v>45</v>
      </c>
      <c r="C50" s="90" t="s">
        <v>85</v>
      </c>
      <c r="D50" s="81" t="s">
        <v>39</v>
      </c>
      <c r="E50" s="82" t="s">
        <v>40</v>
      </c>
      <c r="F50" s="83">
        <v>833000</v>
      </c>
      <c r="G50" s="84">
        <v>487663.99999999988</v>
      </c>
      <c r="H50" s="84">
        <v>666617.7699999999</v>
      </c>
      <c r="I50" s="84">
        <v>677186.10049999994</v>
      </c>
      <c r="J50" s="84">
        <v>800441.6</v>
      </c>
      <c r="K50" s="84">
        <v>725556.53625</v>
      </c>
      <c r="L50" s="84">
        <v>849169.73308999988</v>
      </c>
      <c r="M50" s="84">
        <v>677186.10049999994</v>
      </c>
      <c r="N50" s="84">
        <v>425234.6</v>
      </c>
      <c r="O50" s="84">
        <v>699135.71</v>
      </c>
      <c r="P50" s="84">
        <v>725556.53625</v>
      </c>
      <c r="Q50" s="84">
        <v>967408.71499999997</v>
      </c>
      <c r="R50" s="84">
        <v>963031.29999999993</v>
      </c>
      <c r="S50" s="84">
        <v>915553.80435999995</v>
      </c>
      <c r="T50" s="56">
        <f t="shared" si="5"/>
        <v>14</v>
      </c>
      <c r="U50" s="57">
        <f t="shared" si="0"/>
        <v>743767</v>
      </c>
      <c r="V50" s="58">
        <f t="shared" si="6"/>
        <v>154552.87984150968</v>
      </c>
      <c r="W50" s="58">
        <f t="shared" si="7"/>
        <v>425234.6</v>
      </c>
      <c r="X50" s="58">
        <f t="shared" si="8"/>
        <v>725849.2053789869</v>
      </c>
      <c r="Y50" s="58">
        <f t="shared" si="1"/>
        <v>725556.53625</v>
      </c>
      <c r="Z50" s="59">
        <f t="shared" si="2"/>
        <v>20.77974417277315</v>
      </c>
      <c r="AA50" s="60">
        <f t="shared" si="3"/>
        <v>79.22025582722685</v>
      </c>
      <c r="AB50" s="85" t="str">
        <f t="shared" si="4"/>
        <v>ALTO</v>
      </c>
      <c r="AC50" s="86" t="str">
        <f t="shared" si="9"/>
        <v>VALOR PROMEDIO UNITARIO</v>
      </c>
      <c r="AD50" s="87">
        <f t="shared" si="10"/>
        <v>743767</v>
      </c>
      <c r="AE50" s="55">
        <f t="shared" si="11"/>
        <v>743767</v>
      </c>
    </row>
    <row r="51" spans="1:31" ht="20.399999999999999">
      <c r="A51" s="19"/>
      <c r="B51" s="81">
        <v>46</v>
      </c>
      <c r="C51" s="90" t="s">
        <v>86</v>
      </c>
      <c r="D51" s="81" t="s">
        <v>39</v>
      </c>
      <c r="E51" s="82" t="s">
        <v>40</v>
      </c>
      <c r="F51" s="88"/>
      <c r="G51" s="84">
        <v>146299.19999999998</v>
      </c>
      <c r="H51" s="84">
        <v>246135.79199999999</v>
      </c>
      <c r="I51" s="84">
        <v>250037.94479999997</v>
      </c>
      <c r="J51" s="84">
        <v>262644.89999999997</v>
      </c>
      <c r="K51" s="84">
        <v>267897.79800000001</v>
      </c>
      <c r="L51" s="84">
        <v>313539.22816999996</v>
      </c>
      <c r="M51" s="84">
        <v>250037.94479999997</v>
      </c>
      <c r="N51" s="84">
        <v>175096.59999999998</v>
      </c>
      <c r="O51" s="84">
        <v>258142.416</v>
      </c>
      <c r="P51" s="84">
        <v>267897.79800000001</v>
      </c>
      <c r="Q51" s="84">
        <v>357197.06399999995</v>
      </c>
      <c r="R51" s="84">
        <v>350193.19999999995</v>
      </c>
      <c r="S51" s="84">
        <v>338051.12311999995</v>
      </c>
      <c r="T51" s="56">
        <f t="shared" si="5"/>
        <v>13</v>
      </c>
      <c r="U51" s="57">
        <f t="shared" si="0"/>
        <v>267936</v>
      </c>
      <c r="V51" s="58">
        <f t="shared" si="6"/>
        <v>59732.787986358213</v>
      </c>
      <c r="W51" s="58">
        <f t="shared" si="7"/>
        <v>146299.19999999998</v>
      </c>
      <c r="X51" s="58">
        <f t="shared" si="8"/>
        <v>260493.64681480284</v>
      </c>
      <c r="Y51" s="58">
        <f t="shared" si="1"/>
        <v>262644.89999999997</v>
      </c>
      <c r="Z51" s="59">
        <f t="shared" si="2"/>
        <v>22.293677589558033</v>
      </c>
      <c r="AA51" s="60">
        <f t="shared" si="3"/>
        <v>77.70632241044197</v>
      </c>
      <c r="AB51" s="85" t="str">
        <f t="shared" si="4"/>
        <v>ALTO</v>
      </c>
      <c r="AC51" s="86" t="str">
        <f t="shared" si="9"/>
        <v>VALOR PROMEDIO UNITARIO</v>
      </c>
      <c r="AD51" s="87">
        <f t="shared" si="10"/>
        <v>267936</v>
      </c>
      <c r="AE51" s="55">
        <f t="shared" si="11"/>
        <v>267936</v>
      </c>
    </row>
    <row r="52" spans="1:31" ht="20.399999999999999">
      <c r="A52" s="19"/>
      <c r="B52" s="81">
        <v>47</v>
      </c>
      <c r="C52" s="90" t="s">
        <v>87</v>
      </c>
      <c r="D52" s="81" t="s">
        <v>39</v>
      </c>
      <c r="E52" s="82" t="s">
        <v>40</v>
      </c>
      <c r="F52" s="88"/>
      <c r="G52" s="84">
        <v>121915.99999999997</v>
      </c>
      <c r="H52" s="84">
        <v>164090.52799999999</v>
      </c>
      <c r="I52" s="84">
        <v>166691.96319999997</v>
      </c>
      <c r="J52" s="84">
        <v>187603.5</v>
      </c>
      <c r="K52" s="84">
        <v>178598.53199999998</v>
      </c>
      <c r="L52" s="84">
        <v>209026.56900999998</v>
      </c>
      <c r="M52" s="84">
        <v>166691.96319999997</v>
      </c>
      <c r="N52" s="84">
        <v>150082.79999999999</v>
      </c>
      <c r="O52" s="84">
        <v>172094.94399999999</v>
      </c>
      <c r="P52" s="84">
        <v>178598.53199999998</v>
      </c>
      <c r="Q52" s="84">
        <v>238131.37599999999</v>
      </c>
      <c r="R52" s="84">
        <v>237631.09999999998</v>
      </c>
      <c r="S52" s="84">
        <v>225366.60263999997</v>
      </c>
      <c r="T52" s="56">
        <f t="shared" si="5"/>
        <v>13</v>
      </c>
      <c r="U52" s="57">
        <f t="shared" si="0"/>
        <v>184348</v>
      </c>
      <c r="V52" s="58">
        <f t="shared" si="6"/>
        <v>33230.941599273101</v>
      </c>
      <c r="W52" s="58">
        <f t="shared" si="7"/>
        <v>121915.99999999997</v>
      </c>
      <c r="X52" s="58">
        <f t="shared" si="8"/>
        <v>181322.76185876533</v>
      </c>
      <c r="Y52" s="58">
        <f t="shared" si="1"/>
        <v>178598.53199999998</v>
      </c>
      <c r="Z52" s="59">
        <f t="shared" si="2"/>
        <v>18.026201314510111</v>
      </c>
      <c r="AA52" s="60">
        <f t="shared" si="3"/>
        <v>81.973798685489896</v>
      </c>
      <c r="AB52" s="85" t="str">
        <f t="shared" si="4"/>
        <v>ALTO</v>
      </c>
      <c r="AC52" s="86" t="str">
        <f t="shared" si="9"/>
        <v>VALOR PROMEDIO UNITARIO</v>
      </c>
      <c r="AD52" s="87">
        <f t="shared" si="10"/>
        <v>184348</v>
      </c>
      <c r="AE52" s="55">
        <f t="shared" si="11"/>
        <v>184348</v>
      </c>
    </row>
    <row r="53" spans="1:31" ht="20.399999999999999">
      <c r="A53" s="19"/>
      <c r="B53" s="81">
        <v>48</v>
      </c>
      <c r="C53" s="90" t="s">
        <v>88</v>
      </c>
      <c r="D53" s="81" t="s">
        <v>39</v>
      </c>
      <c r="E53" s="82" t="s">
        <v>40</v>
      </c>
      <c r="F53" s="83">
        <v>1023400</v>
      </c>
      <c r="G53" s="89"/>
      <c r="H53" s="84">
        <v>492528.02799999999</v>
      </c>
      <c r="I53" s="84">
        <v>500336.34579249995</v>
      </c>
      <c r="J53" s="84">
        <v>600331.19999999995</v>
      </c>
      <c r="K53" s="84">
        <v>536074.49986999994</v>
      </c>
      <c r="L53" s="84">
        <v>627404.88642999984</v>
      </c>
      <c r="M53" s="84">
        <v>500336.03311999998</v>
      </c>
      <c r="N53" s="84">
        <v>375207</v>
      </c>
      <c r="O53" s="84">
        <v>516553.88799999998</v>
      </c>
      <c r="P53" s="84">
        <v>535944.42810999998</v>
      </c>
      <c r="Q53" s="84">
        <v>714766.20827499998</v>
      </c>
      <c r="R53" s="84">
        <v>712893.29999999993</v>
      </c>
      <c r="S53" s="84">
        <v>676453.36431999994</v>
      </c>
      <c r="T53" s="56">
        <f t="shared" si="5"/>
        <v>13</v>
      </c>
      <c r="U53" s="57">
        <f t="shared" si="0"/>
        <v>600941</v>
      </c>
      <c r="V53" s="58">
        <f t="shared" si="6"/>
        <v>154140.09547548974</v>
      </c>
      <c r="W53" s="58">
        <f t="shared" si="7"/>
        <v>375207</v>
      </c>
      <c r="X53" s="58">
        <f t="shared" si="8"/>
        <v>583661.83905650431</v>
      </c>
      <c r="Y53" s="58">
        <f t="shared" si="1"/>
        <v>536074.49986999994</v>
      </c>
      <c r="Z53" s="59">
        <f t="shared" si="2"/>
        <v>25.649788494293073</v>
      </c>
      <c r="AA53" s="60">
        <f t="shared" si="3"/>
        <v>74.350211505706923</v>
      </c>
      <c r="AB53" s="85" t="str">
        <f t="shared" si="4"/>
        <v>ALTO</v>
      </c>
      <c r="AC53" s="86" t="str">
        <f t="shared" si="9"/>
        <v>VALOR PROMEDIO UNITARIO</v>
      </c>
      <c r="AD53" s="87">
        <f t="shared" si="10"/>
        <v>600941</v>
      </c>
      <c r="AE53" s="55">
        <f t="shared" si="11"/>
        <v>600941</v>
      </c>
    </row>
    <row r="54" spans="1:31" ht="20.399999999999999">
      <c r="A54" s="19"/>
      <c r="B54" s="81">
        <v>49</v>
      </c>
      <c r="C54" s="90" t="s">
        <v>89</v>
      </c>
      <c r="D54" s="81" t="s">
        <v>39</v>
      </c>
      <c r="E54" s="82" t="s">
        <v>40</v>
      </c>
      <c r="F54" s="88"/>
      <c r="G54" s="84">
        <v>365748</v>
      </c>
      <c r="H54" s="84">
        <v>702720.67099999997</v>
      </c>
      <c r="I54" s="84">
        <v>713861.45787830988</v>
      </c>
      <c r="J54" s="84">
        <v>812948.5</v>
      </c>
      <c r="K54" s="84">
        <v>764851.96535999991</v>
      </c>
      <c r="L54" s="84">
        <v>895158.85507999989</v>
      </c>
      <c r="M54" s="84">
        <v>713861.33405999991</v>
      </c>
      <c r="N54" s="84">
        <v>562810.5</v>
      </c>
      <c r="O54" s="84">
        <v>737000.08699999994</v>
      </c>
      <c r="P54" s="84">
        <v>764848.21328999987</v>
      </c>
      <c r="Q54" s="84">
        <v>1019802.0826832999</v>
      </c>
      <c r="R54" s="84">
        <v>1013058.8999999999</v>
      </c>
      <c r="S54" s="84">
        <v>965138.2607199999</v>
      </c>
      <c r="T54" s="56">
        <f t="shared" si="5"/>
        <v>13</v>
      </c>
      <c r="U54" s="57">
        <f t="shared" si="0"/>
        <v>771678</v>
      </c>
      <c r="V54" s="58">
        <f t="shared" si="6"/>
        <v>174388.86167179685</v>
      </c>
      <c r="W54" s="58">
        <f t="shared" si="7"/>
        <v>365748</v>
      </c>
      <c r="X54" s="58">
        <f t="shared" si="8"/>
        <v>748285.87639137614</v>
      </c>
      <c r="Y54" s="58">
        <f t="shared" si="1"/>
        <v>764848.21328999987</v>
      </c>
      <c r="Z54" s="59">
        <f t="shared" si="2"/>
        <v>22.598656651063898</v>
      </c>
      <c r="AA54" s="60">
        <f t="shared" si="3"/>
        <v>77.401343348936109</v>
      </c>
      <c r="AB54" s="85" t="str">
        <f t="shared" si="4"/>
        <v>ALTO</v>
      </c>
      <c r="AC54" s="86" t="str">
        <f t="shared" si="9"/>
        <v>VALOR PROMEDIO UNITARIO</v>
      </c>
      <c r="AD54" s="87">
        <f t="shared" si="10"/>
        <v>771678</v>
      </c>
      <c r="AE54" s="55">
        <f t="shared" si="11"/>
        <v>771678</v>
      </c>
    </row>
    <row r="55" spans="1:31" ht="20.399999999999999">
      <c r="A55" s="19"/>
      <c r="B55" s="81">
        <v>50</v>
      </c>
      <c r="C55" s="90" t="s">
        <v>90</v>
      </c>
      <c r="D55" s="81" t="s">
        <v>39</v>
      </c>
      <c r="E55" s="82" t="s">
        <v>40</v>
      </c>
      <c r="F55" s="83"/>
      <c r="G55" s="84">
        <v>85341.2</v>
      </c>
      <c r="H55" s="84">
        <v>133323.554</v>
      </c>
      <c r="I55" s="84">
        <v>135437.22009999998</v>
      </c>
      <c r="J55" s="84">
        <v>137575.9</v>
      </c>
      <c r="K55" s="84">
        <v>145111.30724999998</v>
      </c>
      <c r="L55" s="84">
        <v>169833.69647999998</v>
      </c>
      <c r="M55" s="84">
        <v>135437.22009999998</v>
      </c>
      <c r="N55" s="84">
        <v>100055.2</v>
      </c>
      <c r="O55" s="84">
        <v>139827.14199999999</v>
      </c>
      <c r="P55" s="84">
        <v>145111.30724999998</v>
      </c>
      <c r="Q55" s="84">
        <v>193481.74299999999</v>
      </c>
      <c r="R55" s="84">
        <v>187603.5</v>
      </c>
      <c r="S55" s="84">
        <v>183110.51703999998</v>
      </c>
      <c r="T55" s="56">
        <f t="shared" si="5"/>
        <v>13</v>
      </c>
      <c r="U55" s="57">
        <f t="shared" si="0"/>
        <v>145481</v>
      </c>
      <c r="V55" s="58">
        <f t="shared" si="6"/>
        <v>30649.3796478937</v>
      </c>
      <c r="W55" s="58">
        <f t="shared" si="7"/>
        <v>85341.2</v>
      </c>
      <c r="X55" s="58">
        <f t="shared" si="8"/>
        <v>142004.71113143896</v>
      </c>
      <c r="Y55" s="58">
        <f t="shared" si="1"/>
        <v>139827.14199999999</v>
      </c>
      <c r="Z55" s="59">
        <f t="shared" si="2"/>
        <v>21.067616835115032</v>
      </c>
      <c r="AA55" s="60">
        <f t="shared" si="3"/>
        <v>78.932383164884968</v>
      </c>
      <c r="AB55" s="85" t="str">
        <f t="shared" si="4"/>
        <v>ALTO</v>
      </c>
      <c r="AC55" s="86" t="str">
        <f t="shared" si="9"/>
        <v>VALOR PROMEDIO UNITARIO</v>
      </c>
      <c r="AD55" s="87">
        <f t="shared" si="10"/>
        <v>145481</v>
      </c>
      <c r="AE55" s="55">
        <f t="shared" si="11"/>
        <v>145481</v>
      </c>
    </row>
    <row r="56" spans="1:31" ht="20.399999999999999">
      <c r="A56" s="19"/>
      <c r="B56" s="81">
        <v>51</v>
      </c>
      <c r="C56" s="90" t="s">
        <v>91</v>
      </c>
      <c r="D56" s="81" t="s">
        <v>39</v>
      </c>
      <c r="E56" s="82" t="s">
        <v>40</v>
      </c>
      <c r="F56" s="88"/>
      <c r="G56" s="84">
        <v>158490.79999999999</v>
      </c>
      <c r="H56" s="84">
        <v>256391.44999999998</v>
      </c>
      <c r="I56" s="84">
        <v>260456.19249999998</v>
      </c>
      <c r="J56" s="84">
        <v>275151.8</v>
      </c>
      <c r="K56" s="84">
        <v>279060.20624999999</v>
      </c>
      <c r="L56" s="84">
        <v>326603.93590999994</v>
      </c>
      <c r="M56" s="84">
        <v>260456.19249999998</v>
      </c>
      <c r="N56" s="84">
        <v>187603.5</v>
      </c>
      <c r="O56" s="84">
        <v>268898.34999999998</v>
      </c>
      <c r="P56" s="84">
        <v>279060.20624999999</v>
      </c>
      <c r="Q56" s="84">
        <v>372080.27499999997</v>
      </c>
      <c r="R56" s="84">
        <v>368953.55</v>
      </c>
      <c r="S56" s="84">
        <v>352136.07859999995</v>
      </c>
      <c r="T56" s="56">
        <f t="shared" si="5"/>
        <v>13</v>
      </c>
      <c r="U56" s="57">
        <f t="shared" si="0"/>
        <v>280411</v>
      </c>
      <c r="V56" s="58">
        <f t="shared" si="6"/>
        <v>61102.850016032142</v>
      </c>
      <c r="W56" s="58">
        <f t="shared" si="7"/>
        <v>158490.79999999999</v>
      </c>
      <c r="X56" s="58">
        <f t="shared" si="8"/>
        <v>273116.0794053534</v>
      </c>
      <c r="Y56" s="58">
        <f t="shared" si="1"/>
        <v>275151.8</v>
      </c>
      <c r="Z56" s="59">
        <f t="shared" si="2"/>
        <v>21.790461150251645</v>
      </c>
      <c r="AA56" s="60">
        <f t="shared" si="3"/>
        <v>78.209538849748355</v>
      </c>
      <c r="AB56" s="85" t="str">
        <f t="shared" si="4"/>
        <v>ALTO</v>
      </c>
      <c r="AC56" s="86" t="str">
        <f t="shared" si="9"/>
        <v>VALOR PROMEDIO UNITARIO</v>
      </c>
      <c r="AD56" s="87">
        <f t="shared" si="10"/>
        <v>280411</v>
      </c>
      <c r="AE56" s="55">
        <f t="shared" si="11"/>
        <v>280411</v>
      </c>
    </row>
    <row r="57" spans="1:31" ht="20.399999999999999">
      <c r="A57" s="19"/>
      <c r="B57" s="81">
        <v>52</v>
      </c>
      <c r="C57" s="90" t="s">
        <v>92</v>
      </c>
      <c r="D57" s="81" t="s">
        <v>39</v>
      </c>
      <c r="E57" s="82" t="s">
        <v>40</v>
      </c>
      <c r="F57" s="88"/>
      <c r="G57" s="84">
        <v>158490.79999999999</v>
      </c>
      <c r="H57" s="84">
        <v>256391.44999999998</v>
      </c>
      <c r="I57" s="84">
        <v>260456.19249999998</v>
      </c>
      <c r="J57" s="84">
        <v>275151.8</v>
      </c>
      <c r="K57" s="84">
        <v>279060.20624999999</v>
      </c>
      <c r="L57" s="84">
        <v>326603.93590999994</v>
      </c>
      <c r="M57" s="84">
        <v>260456.19249999998</v>
      </c>
      <c r="N57" s="84">
        <v>187603.5</v>
      </c>
      <c r="O57" s="84">
        <v>268898.34999999998</v>
      </c>
      <c r="P57" s="84">
        <v>279060.20624999999</v>
      </c>
      <c r="Q57" s="84">
        <v>372080.27499999997</v>
      </c>
      <c r="R57" s="84">
        <v>368953.55</v>
      </c>
      <c r="S57" s="84">
        <v>352136.07859999995</v>
      </c>
      <c r="T57" s="56">
        <f t="shared" si="5"/>
        <v>13</v>
      </c>
      <c r="U57" s="57">
        <f t="shared" si="0"/>
        <v>280411</v>
      </c>
      <c r="V57" s="58">
        <f t="shared" si="6"/>
        <v>61102.850016032142</v>
      </c>
      <c r="W57" s="58">
        <f t="shared" si="7"/>
        <v>158490.79999999999</v>
      </c>
      <c r="X57" s="58">
        <f t="shared" si="8"/>
        <v>273116.0794053534</v>
      </c>
      <c r="Y57" s="58">
        <f t="shared" si="1"/>
        <v>275151.8</v>
      </c>
      <c r="Z57" s="59">
        <f t="shared" si="2"/>
        <v>21.790461150251645</v>
      </c>
      <c r="AA57" s="60">
        <f t="shared" si="3"/>
        <v>78.209538849748355</v>
      </c>
      <c r="AB57" s="85" t="str">
        <f t="shared" si="4"/>
        <v>ALTO</v>
      </c>
      <c r="AC57" s="86" t="str">
        <f t="shared" si="9"/>
        <v>VALOR PROMEDIO UNITARIO</v>
      </c>
      <c r="AD57" s="87">
        <f t="shared" si="10"/>
        <v>280411</v>
      </c>
      <c r="AE57" s="55">
        <f t="shared" si="11"/>
        <v>280411</v>
      </c>
    </row>
    <row r="58" spans="1:31" ht="20.399999999999999">
      <c r="A58" s="19"/>
      <c r="B58" s="81">
        <v>53</v>
      </c>
      <c r="C58" s="90" t="s">
        <v>93</v>
      </c>
      <c r="D58" s="81" t="s">
        <v>94</v>
      </c>
      <c r="E58" s="82" t="s">
        <v>40</v>
      </c>
      <c r="F58" s="83">
        <v>34510</v>
      </c>
      <c r="G58" s="84">
        <v>24383.199999999997</v>
      </c>
      <c r="H58" s="84">
        <v>46150.460999999996</v>
      </c>
      <c r="I58" s="84">
        <v>46882.114649999996</v>
      </c>
      <c r="J58" s="84">
        <v>50027.6</v>
      </c>
      <c r="K58" s="84">
        <v>50231.462469999999</v>
      </c>
      <c r="L58" s="84">
        <v>58788.683449999997</v>
      </c>
      <c r="M58" s="84">
        <v>46882.114649999996</v>
      </c>
      <c r="N58" s="84">
        <v>30016.559999999998</v>
      </c>
      <c r="O58" s="84">
        <v>48401.702999999994</v>
      </c>
      <c r="P58" s="84">
        <v>50156.421069999997</v>
      </c>
      <c r="Q58" s="84">
        <v>66974.449500000002</v>
      </c>
      <c r="R58" s="84">
        <v>65035.88</v>
      </c>
      <c r="S58" s="84">
        <v>63384.128399999987</v>
      </c>
      <c r="T58" s="56">
        <f t="shared" si="5"/>
        <v>14</v>
      </c>
      <c r="U58" s="57">
        <f t="shared" si="0"/>
        <v>48702</v>
      </c>
      <c r="V58" s="58">
        <f t="shared" si="6"/>
        <v>12187.18001788947</v>
      </c>
      <c r="W58" s="58">
        <f t="shared" si="7"/>
        <v>24383.199999999997</v>
      </c>
      <c r="X58" s="58">
        <f t="shared" si="8"/>
        <v>46960.794580786758</v>
      </c>
      <c r="Y58" s="58">
        <f t="shared" si="1"/>
        <v>49214.651499999993</v>
      </c>
      <c r="Z58" s="59">
        <f t="shared" si="2"/>
        <v>25.023982624716584</v>
      </c>
      <c r="AA58" s="60">
        <f t="shared" si="3"/>
        <v>74.976017375283419</v>
      </c>
      <c r="AB58" s="85" t="str">
        <f t="shared" si="4"/>
        <v>ALTO</v>
      </c>
      <c r="AC58" s="86" t="str">
        <f t="shared" si="9"/>
        <v>VALOR PROMEDIO UNITARIO</v>
      </c>
      <c r="AD58" s="87">
        <f t="shared" si="10"/>
        <v>48702</v>
      </c>
      <c r="AE58" s="55">
        <f t="shared" si="11"/>
        <v>48702</v>
      </c>
    </row>
    <row r="59" spans="1:31" ht="20.399999999999999">
      <c r="A59" s="19"/>
      <c r="B59" s="81">
        <v>54</v>
      </c>
      <c r="C59" s="90" t="s">
        <v>95</v>
      </c>
      <c r="D59" s="81" t="s">
        <v>39</v>
      </c>
      <c r="E59" s="82" t="s">
        <v>40</v>
      </c>
      <c r="F59" s="88"/>
      <c r="G59" s="84">
        <v>48766.399999999994</v>
      </c>
      <c r="H59" s="84">
        <v>82045.263999999996</v>
      </c>
      <c r="I59" s="84">
        <v>83345.981599999985</v>
      </c>
      <c r="J59" s="84">
        <v>100055.2</v>
      </c>
      <c r="K59" s="84">
        <v>89299.265999999989</v>
      </c>
      <c r="L59" s="84">
        <v>104512.65915999998</v>
      </c>
      <c r="M59" s="84">
        <v>83345.981599999985</v>
      </c>
      <c r="N59" s="84">
        <v>87548.299999999988</v>
      </c>
      <c r="O59" s="84">
        <v>86047.471999999994</v>
      </c>
      <c r="P59" s="84">
        <v>89299.265999999989</v>
      </c>
      <c r="Q59" s="84">
        <v>119065.68799999999</v>
      </c>
      <c r="R59" s="84">
        <v>118815.54999999999</v>
      </c>
      <c r="S59" s="84">
        <v>112683.30131999998</v>
      </c>
      <c r="T59" s="56">
        <f t="shared" si="5"/>
        <v>13</v>
      </c>
      <c r="U59" s="57">
        <f t="shared" si="0"/>
        <v>92679</v>
      </c>
      <c r="V59" s="58">
        <f t="shared" si="6"/>
        <v>18150.528982392938</v>
      </c>
      <c r="W59" s="58">
        <f t="shared" si="7"/>
        <v>48766.399999999994</v>
      </c>
      <c r="X59" s="58">
        <f t="shared" si="8"/>
        <v>90630.280109771236</v>
      </c>
      <c r="Y59" s="58">
        <f t="shared" si="1"/>
        <v>89299.265999999989</v>
      </c>
      <c r="Z59" s="59">
        <f t="shared" si="2"/>
        <v>19.584295236669512</v>
      </c>
      <c r="AA59" s="60">
        <f t="shared" si="3"/>
        <v>80.415704763330496</v>
      </c>
      <c r="AB59" s="85" t="str">
        <f t="shared" si="4"/>
        <v>ALTO</v>
      </c>
      <c r="AC59" s="86" t="str">
        <f t="shared" si="9"/>
        <v>VALOR PROMEDIO UNITARIO</v>
      </c>
      <c r="AD59" s="87">
        <f t="shared" si="10"/>
        <v>92679</v>
      </c>
      <c r="AE59" s="55">
        <f t="shared" si="11"/>
        <v>92679</v>
      </c>
    </row>
    <row r="60" spans="1:31" ht="20.399999999999999">
      <c r="A60" s="19"/>
      <c r="B60" s="81">
        <v>55</v>
      </c>
      <c r="C60" s="90" t="s">
        <v>96</v>
      </c>
      <c r="D60" s="81" t="s">
        <v>39</v>
      </c>
      <c r="E60" s="82" t="s">
        <v>40</v>
      </c>
      <c r="F60" s="83">
        <v>1547000</v>
      </c>
      <c r="G60" s="84">
        <v>609580</v>
      </c>
      <c r="H60" s="84">
        <v>804752.80199999991</v>
      </c>
      <c r="I60" s="84">
        <v>817511.56242083991</v>
      </c>
      <c r="J60" s="84">
        <v>1000551.9999999999</v>
      </c>
      <c r="K60" s="84">
        <v>875905.73321999994</v>
      </c>
      <c r="L60" s="84">
        <v>1025133.06126</v>
      </c>
      <c r="M60" s="84">
        <v>817511.01711999997</v>
      </c>
      <c r="N60" s="84">
        <v>750414</v>
      </c>
      <c r="O60" s="84">
        <v>844009.75399999996</v>
      </c>
      <c r="P60" s="84">
        <v>875876.96734999993</v>
      </c>
      <c r="Q60" s="84">
        <v>1167873.6606011998</v>
      </c>
      <c r="R60" s="84">
        <v>1163141.7</v>
      </c>
      <c r="S60" s="84">
        <v>1105273.3877599998</v>
      </c>
      <c r="T60" s="56">
        <f t="shared" si="5"/>
        <v>14</v>
      </c>
      <c r="U60" s="57">
        <f t="shared" si="0"/>
        <v>957467</v>
      </c>
      <c r="V60" s="58">
        <f t="shared" si="6"/>
        <v>225986.53599358158</v>
      </c>
      <c r="W60" s="58">
        <f t="shared" si="7"/>
        <v>609580</v>
      </c>
      <c r="X60" s="58">
        <f t="shared" si="8"/>
        <v>933137.34897959454</v>
      </c>
      <c r="Y60" s="58">
        <f t="shared" si="1"/>
        <v>875891.35028499993</v>
      </c>
      <c r="Z60" s="59">
        <f t="shared" si="2"/>
        <v>23.602540452420978</v>
      </c>
      <c r="AA60" s="60">
        <f t="shared" si="3"/>
        <v>76.397459547579018</v>
      </c>
      <c r="AB60" s="85" t="str">
        <f t="shared" si="4"/>
        <v>ALTO</v>
      </c>
      <c r="AC60" s="86" t="str">
        <f t="shared" si="9"/>
        <v>VALOR PROMEDIO UNITARIO</v>
      </c>
      <c r="AD60" s="87">
        <f t="shared" si="10"/>
        <v>957467</v>
      </c>
      <c r="AE60" s="55">
        <f t="shared" si="11"/>
        <v>957467</v>
      </c>
    </row>
    <row r="61" spans="1:31" ht="20.399999999999999">
      <c r="A61" s="19"/>
      <c r="B61" s="81">
        <v>56</v>
      </c>
      <c r="C61" s="90" t="s">
        <v>97</v>
      </c>
      <c r="D61" s="81" t="s">
        <v>39</v>
      </c>
      <c r="E61" s="82" t="s">
        <v>40</v>
      </c>
      <c r="F61" s="88"/>
      <c r="G61" s="84">
        <v>121915.99999999997</v>
      </c>
      <c r="H61" s="84">
        <v>225624.476</v>
      </c>
      <c r="I61" s="84">
        <v>229201.44939999998</v>
      </c>
      <c r="J61" s="84">
        <v>262644.89999999997</v>
      </c>
      <c r="K61" s="84">
        <v>245572.98149999999</v>
      </c>
      <c r="L61" s="84">
        <v>287411.06338000001</v>
      </c>
      <c r="M61" s="84">
        <v>229201.44939999998</v>
      </c>
      <c r="N61" s="84">
        <v>162589.69999999998</v>
      </c>
      <c r="O61" s="84">
        <v>236630.54799999998</v>
      </c>
      <c r="P61" s="84">
        <v>245572.98149999999</v>
      </c>
      <c r="Q61" s="84">
        <v>327430.64199999999</v>
      </c>
      <c r="R61" s="84">
        <v>325179.39999999997</v>
      </c>
      <c r="S61" s="84">
        <v>309879.99299999996</v>
      </c>
      <c r="T61" s="56">
        <f t="shared" si="5"/>
        <v>13</v>
      </c>
      <c r="U61" s="57">
        <f t="shared" si="0"/>
        <v>246835</v>
      </c>
      <c r="V61" s="58">
        <f t="shared" si="6"/>
        <v>57100.220542146402</v>
      </c>
      <c r="W61" s="58">
        <f t="shared" si="7"/>
        <v>121915.99999999997</v>
      </c>
      <c r="X61" s="58">
        <f t="shared" si="8"/>
        <v>239107.64372561115</v>
      </c>
      <c r="Y61" s="58">
        <f t="shared" si="1"/>
        <v>245572.98149999999</v>
      </c>
      <c r="Z61" s="59">
        <f t="shared" si="2"/>
        <v>23.132951381346405</v>
      </c>
      <c r="AA61" s="60">
        <f t="shared" si="3"/>
        <v>76.867048618653598</v>
      </c>
      <c r="AB61" s="85" t="str">
        <f t="shared" si="4"/>
        <v>ALTO</v>
      </c>
      <c r="AC61" s="86" t="str">
        <f t="shared" si="9"/>
        <v>VALOR PROMEDIO UNITARIO</v>
      </c>
      <c r="AD61" s="87">
        <f t="shared" si="10"/>
        <v>246835</v>
      </c>
      <c r="AE61" s="55">
        <f t="shared" si="11"/>
        <v>246835</v>
      </c>
    </row>
    <row r="62" spans="1:31" ht="20.399999999999999">
      <c r="A62" s="19"/>
      <c r="B62" s="81">
        <v>57</v>
      </c>
      <c r="C62" s="90" t="s">
        <v>98</v>
      </c>
      <c r="D62" s="81" t="s">
        <v>39</v>
      </c>
      <c r="E62" s="82" t="s">
        <v>40</v>
      </c>
      <c r="F62" s="83">
        <v>2165800</v>
      </c>
      <c r="G62" s="84">
        <v>999711.19999999984</v>
      </c>
      <c r="H62" s="84">
        <v>952311.1</v>
      </c>
      <c r="I62" s="84">
        <v>967408.26850366977</v>
      </c>
      <c r="J62" s="84">
        <v>1213169.2999999998</v>
      </c>
      <c r="K62" s="84">
        <v>1036509.3374999999</v>
      </c>
      <c r="L62" s="84">
        <v>1213098.0106699998</v>
      </c>
      <c r="M62" s="84">
        <v>967408.71499999997</v>
      </c>
      <c r="N62" s="84">
        <v>850469.2</v>
      </c>
      <c r="O62" s="84">
        <v>998765.29999999993</v>
      </c>
      <c r="P62" s="84">
        <v>1036466.8140399999</v>
      </c>
      <c r="Q62" s="84">
        <v>1382011.8121481</v>
      </c>
      <c r="R62" s="84">
        <v>1375759</v>
      </c>
      <c r="S62" s="84">
        <v>1307933.1353999998</v>
      </c>
      <c r="T62" s="56">
        <f t="shared" si="5"/>
        <v>14</v>
      </c>
      <c r="U62" s="57">
        <f t="shared" si="0"/>
        <v>1176202</v>
      </c>
      <c r="V62" s="58">
        <f t="shared" si="6"/>
        <v>319224.17816454486</v>
      </c>
      <c r="W62" s="58">
        <f t="shared" si="7"/>
        <v>850469.2</v>
      </c>
      <c r="X62" s="58">
        <f t="shared" si="8"/>
        <v>1142351.9835228128</v>
      </c>
      <c r="Y62" s="58">
        <f t="shared" si="1"/>
        <v>1036488.0757699999</v>
      </c>
      <c r="Z62" s="59">
        <f t="shared" si="2"/>
        <v>27.140251263349736</v>
      </c>
      <c r="AA62" s="60">
        <f t="shared" si="3"/>
        <v>72.859748736650261</v>
      </c>
      <c r="AB62" s="85" t="str">
        <f t="shared" si="4"/>
        <v>ALTO</v>
      </c>
      <c r="AC62" s="86" t="str">
        <f t="shared" si="9"/>
        <v>VALOR PROMEDIO UNITARIO</v>
      </c>
      <c r="AD62" s="87">
        <f t="shared" si="10"/>
        <v>1176202</v>
      </c>
      <c r="AE62" s="55">
        <f t="shared" si="11"/>
        <v>1176202</v>
      </c>
    </row>
    <row r="63" spans="1:31" ht="20.399999999999999">
      <c r="A63" s="19"/>
      <c r="B63" s="81">
        <v>58</v>
      </c>
      <c r="C63" s="90" t="s">
        <v>99</v>
      </c>
      <c r="D63" s="81" t="s">
        <v>39</v>
      </c>
      <c r="E63" s="82" t="s">
        <v>40</v>
      </c>
      <c r="F63" s="83"/>
      <c r="G63" s="84">
        <v>463280.79999999993</v>
      </c>
      <c r="H63" s="84">
        <v>472293.12499999994</v>
      </c>
      <c r="I63" s="84">
        <v>479781.14308039995</v>
      </c>
      <c r="J63" s="84">
        <v>562810.5</v>
      </c>
      <c r="K63" s="84">
        <v>514051.09965999995</v>
      </c>
      <c r="L63" s="84">
        <v>601629.4162199999</v>
      </c>
      <c r="M63" s="84">
        <v>479780.94296999992</v>
      </c>
      <c r="N63" s="84">
        <v>350193.19999999995</v>
      </c>
      <c r="O63" s="84">
        <v>495332.09599999996</v>
      </c>
      <c r="P63" s="84">
        <v>513917.27582999994</v>
      </c>
      <c r="Q63" s="84">
        <v>685401.63297199993</v>
      </c>
      <c r="R63" s="84">
        <v>681626.04999999993</v>
      </c>
      <c r="S63" s="84">
        <v>648662.61211999995</v>
      </c>
      <c r="T63" s="56">
        <f t="shared" si="5"/>
        <v>13</v>
      </c>
      <c r="U63" s="57">
        <f t="shared" si="0"/>
        <v>534520</v>
      </c>
      <c r="V63" s="58">
        <f t="shared" si="6"/>
        <v>93657.905619303245</v>
      </c>
      <c r="W63" s="58">
        <f t="shared" si="7"/>
        <v>350193.19999999995</v>
      </c>
      <c r="X63" s="58">
        <f t="shared" si="8"/>
        <v>526152.11974590772</v>
      </c>
      <c r="Y63" s="58">
        <f t="shared" si="1"/>
        <v>513917.27582999994</v>
      </c>
      <c r="Z63" s="59">
        <f t="shared" si="2"/>
        <v>17.521871140332117</v>
      </c>
      <c r="AA63" s="60">
        <f t="shared" si="3"/>
        <v>82.478128859667891</v>
      </c>
      <c r="AB63" s="85" t="str">
        <f t="shared" si="4"/>
        <v>ALTO</v>
      </c>
      <c r="AC63" s="86" t="str">
        <f t="shared" si="9"/>
        <v>VALOR PROMEDIO UNITARIO</v>
      </c>
      <c r="AD63" s="87">
        <f t="shared" si="10"/>
        <v>534520</v>
      </c>
      <c r="AE63" s="55">
        <f t="shared" si="11"/>
        <v>534520</v>
      </c>
    </row>
    <row r="64" spans="1:31" ht="20.399999999999999">
      <c r="A64" s="19"/>
      <c r="B64" s="81">
        <v>59</v>
      </c>
      <c r="C64" s="90" t="s">
        <v>100</v>
      </c>
      <c r="D64" s="81" t="s">
        <v>39</v>
      </c>
      <c r="E64" s="82" t="s">
        <v>40</v>
      </c>
      <c r="F64" s="83"/>
      <c r="G64" s="84">
        <v>85341.2</v>
      </c>
      <c r="H64" s="84">
        <v>133323.554</v>
      </c>
      <c r="I64" s="84">
        <v>135437.22009999998</v>
      </c>
      <c r="J64" s="84">
        <v>137575.9</v>
      </c>
      <c r="K64" s="84">
        <v>145111.30724999998</v>
      </c>
      <c r="L64" s="84">
        <v>169833.69647999998</v>
      </c>
      <c r="M64" s="84">
        <v>135437.22009999998</v>
      </c>
      <c r="N64" s="84">
        <v>85046.92</v>
      </c>
      <c r="O64" s="84">
        <v>139827.14199999999</v>
      </c>
      <c r="P64" s="84">
        <v>145111.30724999998</v>
      </c>
      <c r="Q64" s="84">
        <v>193481.74299999999</v>
      </c>
      <c r="R64" s="84">
        <v>192606.25999999998</v>
      </c>
      <c r="S64" s="84">
        <v>183110.51703999998</v>
      </c>
      <c r="T64" s="56">
        <f t="shared" si="5"/>
        <v>13</v>
      </c>
      <c r="U64" s="57">
        <f t="shared" si="0"/>
        <v>144711</v>
      </c>
      <c r="V64" s="58">
        <f t="shared" si="6"/>
        <v>33096.07437936218</v>
      </c>
      <c r="W64" s="58">
        <f t="shared" si="7"/>
        <v>85046.92</v>
      </c>
      <c r="X64" s="58">
        <f t="shared" si="8"/>
        <v>140524.68766409086</v>
      </c>
      <c r="Y64" s="58">
        <f t="shared" si="1"/>
        <v>139827.14199999999</v>
      </c>
      <c r="Z64" s="59">
        <f t="shared" si="2"/>
        <v>22.870462079152365</v>
      </c>
      <c r="AA64" s="60">
        <f t="shared" si="3"/>
        <v>77.129537920847639</v>
      </c>
      <c r="AB64" s="85" t="str">
        <f t="shared" si="4"/>
        <v>ALTO</v>
      </c>
      <c r="AC64" s="86" t="str">
        <f t="shared" si="9"/>
        <v>VALOR PROMEDIO UNITARIO</v>
      </c>
      <c r="AD64" s="87">
        <f t="shared" si="10"/>
        <v>144711</v>
      </c>
      <c r="AE64" s="55">
        <f t="shared" si="11"/>
        <v>144711</v>
      </c>
    </row>
    <row r="65" spans="1:31" ht="20.399999999999999">
      <c r="A65" s="19"/>
      <c r="B65" s="81">
        <v>60</v>
      </c>
      <c r="C65" s="90" t="s">
        <v>101</v>
      </c>
      <c r="D65" s="81" t="s">
        <v>39</v>
      </c>
      <c r="E65" s="82" t="s">
        <v>40</v>
      </c>
      <c r="F65" s="83"/>
      <c r="G65" s="84">
        <v>85341.2</v>
      </c>
      <c r="H65" s="84">
        <v>112812.238</v>
      </c>
      <c r="I65" s="84">
        <v>114600.72469999999</v>
      </c>
      <c r="J65" s="84">
        <v>118815.54999999999</v>
      </c>
      <c r="K65" s="84">
        <v>122786.49075</v>
      </c>
      <c r="L65" s="84">
        <v>143705.53169</v>
      </c>
      <c r="M65" s="84">
        <v>114600.72469999999</v>
      </c>
      <c r="N65" s="84">
        <v>112562.09999999999</v>
      </c>
      <c r="O65" s="84">
        <v>118315.27399999999</v>
      </c>
      <c r="P65" s="84">
        <v>122786.49075</v>
      </c>
      <c r="Q65" s="84">
        <v>163715.321</v>
      </c>
      <c r="R65" s="84">
        <v>162589.69999999998</v>
      </c>
      <c r="S65" s="84">
        <v>154939.38691999996</v>
      </c>
      <c r="T65" s="56">
        <f t="shared" si="5"/>
        <v>13</v>
      </c>
      <c r="U65" s="57">
        <f t="shared" si="0"/>
        <v>126736</v>
      </c>
      <c r="V65" s="58">
        <f t="shared" si="6"/>
        <v>22021.009714800421</v>
      </c>
      <c r="W65" s="58">
        <f t="shared" si="7"/>
        <v>85341.2</v>
      </c>
      <c r="X65" s="58">
        <f t="shared" si="8"/>
        <v>124833.71903207016</v>
      </c>
      <c r="Y65" s="58">
        <f t="shared" si="1"/>
        <v>118815.54999999999</v>
      </c>
      <c r="Z65" s="59">
        <f t="shared" si="2"/>
        <v>17.375496871291833</v>
      </c>
      <c r="AA65" s="60">
        <f t="shared" si="3"/>
        <v>82.62450312870817</v>
      </c>
      <c r="AB65" s="85" t="str">
        <f t="shared" si="4"/>
        <v>ALTO</v>
      </c>
      <c r="AC65" s="86" t="str">
        <f t="shared" si="9"/>
        <v>VALOR PROMEDIO UNITARIO</v>
      </c>
      <c r="AD65" s="87">
        <f t="shared" si="10"/>
        <v>126736</v>
      </c>
      <c r="AE65" s="55">
        <f t="shared" si="11"/>
        <v>126736</v>
      </c>
    </row>
    <row r="66" spans="1:31" ht="20.399999999999999">
      <c r="A66" s="19"/>
      <c r="B66" s="81">
        <v>61</v>
      </c>
      <c r="C66" s="90" t="s">
        <v>102</v>
      </c>
      <c r="D66" s="81" t="s">
        <v>39</v>
      </c>
      <c r="E66" s="82" t="s">
        <v>40</v>
      </c>
      <c r="F66" s="83"/>
      <c r="G66" s="84">
        <v>243831.99999999994</v>
      </c>
      <c r="H66" s="84">
        <v>266647.10800000001</v>
      </c>
      <c r="I66" s="84">
        <v>270874.44019999995</v>
      </c>
      <c r="J66" s="84">
        <v>312672.5</v>
      </c>
      <c r="K66" s="84">
        <v>290222.61449999997</v>
      </c>
      <c r="L66" s="84">
        <v>339667.39295999997</v>
      </c>
      <c r="M66" s="84">
        <v>270874.44019999995</v>
      </c>
      <c r="N66" s="84">
        <v>250137.99999999997</v>
      </c>
      <c r="O66" s="84">
        <v>279654.28399999999</v>
      </c>
      <c r="P66" s="84">
        <v>290222.61449999997</v>
      </c>
      <c r="Q66" s="84">
        <v>386963.48599999998</v>
      </c>
      <c r="R66" s="84">
        <v>381460.44999999995</v>
      </c>
      <c r="S66" s="84">
        <v>366221.03407999995</v>
      </c>
      <c r="T66" s="56">
        <f t="shared" si="5"/>
        <v>13</v>
      </c>
      <c r="U66" s="57">
        <f t="shared" si="0"/>
        <v>303804</v>
      </c>
      <c r="V66" s="58">
        <f t="shared" si="6"/>
        <v>47381.339523715556</v>
      </c>
      <c r="W66" s="58">
        <f t="shared" si="7"/>
        <v>243831.99999999994</v>
      </c>
      <c r="X66" s="58">
        <f t="shared" si="8"/>
        <v>300279.48521099676</v>
      </c>
      <c r="Y66" s="58">
        <f t="shared" si="1"/>
        <v>290222.61449999997</v>
      </c>
      <c r="Z66" s="59">
        <f t="shared" si="2"/>
        <v>15.596022278744046</v>
      </c>
      <c r="AA66" s="60">
        <f t="shared" si="3"/>
        <v>84.403977721255956</v>
      </c>
      <c r="AB66" s="85" t="str">
        <f t="shared" si="4"/>
        <v>ALTO</v>
      </c>
      <c r="AC66" s="86" t="str">
        <f t="shared" si="9"/>
        <v>VALOR PROMEDIO UNITARIO</v>
      </c>
      <c r="AD66" s="87">
        <f t="shared" si="10"/>
        <v>303804</v>
      </c>
      <c r="AE66" s="55">
        <f t="shared" si="11"/>
        <v>303804</v>
      </c>
    </row>
    <row r="67" spans="1:31" ht="20.399999999999999">
      <c r="A67" s="19"/>
      <c r="B67" s="81">
        <v>62</v>
      </c>
      <c r="C67" s="90" t="s">
        <v>103</v>
      </c>
      <c r="D67" s="81" t="s">
        <v>39</v>
      </c>
      <c r="E67" s="82" t="s">
        <v>40</v>
      </c>
      <c r="F67" s="83"/>
      <c r="G67" s="84">
        <v>243831.99999999994</v>
      </c>
      <c r="H67" s="84">
        <v>292286.25299999997</v>
      </c>
      <c r="I67" s="84">
        <v>296920.05945</v>
      </c>
      <c r="J67" s="84">
        <v>287658.69999999995</v>
      </c>
      <c r="K67" s="84">
        <v>318129.26046999998</v>
      </c>
      <c r="L67" s="84">
        <v>372327.91161999997</v>
      </c>
      <c r="M67" s="84">
        <v>296920.05945</v>
      </c>
      <c r="N67" s="84">
        <v>225124.19999999998</v>
      </c>
      <c r="O67" s="84">
        <v>306544.11900000001</v>
      </c>
      <c r="P67" s="84">
        <v>318054.21906999999</v>
      </c>
      <c r="Q67" s="84">
        <v>424171.5135</v>
      </c>
      <c r="R67" s="84">
        <v>418981.14999999997</v>
      </c>
      <c r="S67" s="84">
        <v>401435.25151999993</v>
      </c>
      <c r="T67" s="56">
        <f t="shared" si="5"/>
        <v>13</v>
      </c>
      <c r="U67" s="57">
        <f t="shared" si="0"/>
        <v>323260</v>
      </c>
      <c r="V67" s="58">
        <f t="shared" si="6"/>
        <v>60606.803541146699</v>
      </c>
      <c r="W67" s="58">
        <f t="shared" si="7"/>
        <v>225124.19999999998</v>
      </c>
      <c r="X67" s="58">
        <f t="shared" si="8"/>
        <v>317650.98677779181</v>
      </c>
      <c r="Y67" s="58">
        <f t="shared" si="1"/>
        <v>306544.11900000001</v>
      </c>
      <c r="Z67" s="59">
        <f t="shared" si="2"/>
        <v>18.748624494569913</v>
      </c>
      <c r="AA67" s="60">
        <f t="shared" si="3"/>
        <v>81.25137550543009</v>
      </c>
      <c r="AB67" s="85" t="str">
        <f t="shared" si="4"/>
        <v>ALTO</v>
      </c>
      <c r="AC67" s="86" t="str">
        <f t="shared" si="9"/>
        <v>VALOR PROMEDIO UNITARIO</v>
      </c>
      <c r="AD67" s="87">
        <f t="shared" si="10"/>
        <v>323260</v>
      </c>
      <c r="AE67" s="55">
        <f t="shared" si="11"/>
        <v>323260</v>
      </c>
    </row>
    <row r="68" spans="1:31" ht="20.399999999999999">
      <c r="A68" s="19"/>
      <c r="B68" s="81">
        <v>63</v>
      </c>
      <c r="C68" s="90" t="s">
        <v>104</v>
      </c>
      <c r="D68" s="81" t="s">
        <v>39</v>
      </c>
      <c r="E68" s="82" t="s">
        <v>40</v>
      </c>
      <c r="F68" s="83"/>
      <c r="G68" s="84">
        <v>487663.99999999988</v>
      </c>
      <c r="H68" s="84">
        <v>871730.92999999993</v>
      </c>
      <c r="I68" s="84">
        <v>885551.05449999997</v>
      </c>
      <c r="J68" s="84">
        <v>1125621</v>
      </c>
      <c r="K68" s="84">
        <v>948804.70124999993</v>
      </c>
      <c r="L68" s="84">
        <v>1110451.38099</v>
      </c>
      <c r="M68" s="84">
        <v>885551.05449999997</v>
      </c>
      <c r="N68" s="84">
        <v>812948.5</v>
      </c>
      <c r="O68" s="84">
        <v>914254.3899999999</v>
      </c>
      <c r="P68" s="84">
        <v>948804.70124999993</v>
      </c>
      <c r="Q68" s="84">
        <v>1265072.9349999998</v>
      </c>
      <c r="R68" s="84">
        <v>1256943.45</v>
      </c>
      <c r="S68" s="84">
        <v>1197262.6672399999</v>
      </c>
      <c r="T68" s="56">
        <f t="shared" si="5"/>
        <v>13</v>
      </c>
      <c r="U68" s="57">
        <f t="shared" si="0"/>
        <v>977743</v>
      </c>
      <c r="V68" s="58">
        <f t="shared" si="6"/>
        <v>205586.82619368844</v>
      </c>
      <c r="W68" s="58">
        <f t="shared" si="7"/>
        <v>487663.99999999988</v>
      </c>
      <c r="X68" s="58">
        <f t="shared" si="8"/>
        <v>952446.31651751057</v>
      </c>
      <c r="Y68" s="58">
        <f t="shared" si="1"/>
        <v>948804.70124999993</v>
      </c>
      <c r="Z68" s="59">
        <f t="shared" si="2"/>
        <v>21.026673286711176</v>
      </c>
      <c r="AA68" s="60">
        <f t="shared" si="3"/>
        <v>78.973326713288827</v>
      </c>
      <c r="AB68" s="85" t="str">
        <f t="shared" si="4"/>
        <v>ALTO</v>
      </c>
      <c r="AC68" s="86" t="str">
        <f t="shared" si="9"/>
        <v>VALOR PROMEDIO UNITARIO</v>
      </c>
      <c r="AD68" s="87">
        <f t="shared" si="10"/>
        <v>977743</v>
      </c>
      <c r="AE68" s="55">
        <f t="shared" si="11"/>
        <v>977743</v>
      </c>
    </row>
    <row r="69" spans="1:31" ht="20.399999999999999">
      <c r="A69" s="19"/>
      <c r="B69" s="81">
        <v>64</v>
      </c>
      <c r="C69" s="90" t="s">
        <v>105</v>
      </c>
      <c r="D69" s="81" t="s">
        <v>39</v>
      </c>
      <c r="E69" s="82" t="s">
        <v>40</v>
      </c>
      <c r="F69" s="83"/>
      <c r="G69" s="84">
        <v>548621.99999999988</v>
      </c>
      <c r="H69" s="84">
        <v>615339.48</v>
      </c>
      <c r="I69" s="84">
        <v>625094.86199999996</v>
      </c>
      <c r="J69" s="84">
        <v>750414</v>
      </c>
      <c r="K69" s="84">
        <v>669744.495</v>
      </c>
      <c r="L69" s="84">
        <v>783848.69576999999</v>
      </c>
      <c r="M69" s="84">
        <v>625094.86199999996</v>
      </c>
      <c r="N69" s="84">
        <v>500275.99999999994</v>
      </c>
      <c r="O69" s="84">
        <v>645356.03999999992</v>
      </c>
      <c r="P69" s="84">
        <v>669744.495</v>
      </c>
      <c r="Q69" s="84">
        <v>892992.65999999992</v>
      </c>
      <c r="R69" s="84">
        <v>887989.89999999991</v>
      </c>
      <c r="S69" s="84">
        <v>845126.58863999986</v>
      </c>
      <c r="T69" s="56">
        <f t="shared" si="5"/>
        <v>13</v>
      </c>
      <c r="U69" s="57">
        <f t="shared" si="0"/>
        <v>696896</v>
      </c>
      <c r="V69" s="58">
        <f t="shared" si="6"/>
        <v>120609.25015693675</v>
      </c>
      <c r="W69" s="58">
        <f t="shared" si="7"/>
        <v>500275.99999999994</v>
      </c>
      <c r="X69" s="58">
        <f t="shared" si="8"/>
        <v>686559.70762388723</v>
      </c>
      <c r="Y69" s="58">
        <f t="shared" si="1"/>
        <v>669744.495</v>
      </c>
      <c r="Z69" s="59">
        <f t="shared" si="2"/>
        <v>17.306635445882421</v>
      </c>
      <c r="AA69" s="60">
        <f t="shared" si="3"/>
        <v>82.693364554117579</v>
      </c>
      <c r="AB69" s="85" t="str">
        <f t="shared" si="4"/>
        <v>ALTO</v>
      </c>
      <c r="AC69" s="86" t="str">
        <f t="shared" si="9"/>
        <v>VALOR PROMEDIO UNITARIO</v>
      </c>
      <c r="AD69" s="87">
        <f t="shared" si="10"/>
        <v>696896</v>
      </c>
      <c r="AE69" s="55">
        <f t="shared" si="11"/>
        <v>696896</v>
      </c>
    </row>
    <row r="70" spans="1:31" ht="20.399999999999999">
      <c r="A70" s="19"/>
      <c r="B70" s="81">
        <v>65</v>
      </c>
      <c r="C70" s="90" t="s">
        <v>106</v>
      </c>
      <c r="D70" s="81" t="s">
        <v>39</v>
      </c>
      <c r="E70" s="82" t="s">
        <v>40</v>
      </c>
      <c r="F70" s="83"/>
      <c r="G70" s="84">
        <v>121915.99999999997</v>
      </c>
      <c r="H70" s="84">
        <v>123067.89599999999</v>
      </c>
      <c r="I70" s="84">
        <v>125018.97239999998</v>
      </c>
      <c r="J70" s="84">
        <v>137575.9</v>
      </c>
      <c r="K70" s="84">
        <v>133948.899</v>
      </c>
      <c r="L70" s="84">
        <v>156770.23942999999</v>
      </c>
      <c r="M70" s="84">
        <v>125018.97239999998</v>
      </c>
      <c r="N70" s="84">
        <v>102556.57999999999</v>
      </c>
      <c r="O70" s="84">
        <v>129071.208</v>
      </c>
      <c r="P70" s="84">
        <v>133948.899</v>
      </c>
      <c r="Q70" s="84">
        <v>178598.53199999998</v>
      </c>
      <c r="R70" s="84">
        <v>175096.59999999998</v>
      </c>
      <c r="S70" s="84">
        <v>169025.56155999997</v>
      </c>
      <c r="T70" s="56">
        <f t="shared" si="5"/>
        <v>13</v>
      </c>
      <c r="U70" s="57">
        <f t="shared" ref="U70:U121" si="12">ROUND(AVERAGE(F70:S70),0)</f>
        <v>139355</v>
      </c>
      <c r="V70" s="58">
        <f t="shared" si="6"/>
        <v>22365.974431807877</v>
      </c>
      <c r="W70" s="58">
        <f t="shared" si="7"/>
        <v>102556.57999999999</v>
      </c>
      <c r="X70" s="58">
        <f t="shared" si="8"/>
        <v>137617.13117484091</v>
      </c>
      <c r="Y70" s="58">
        <f t="shared" ref="Y70:Y130" si="13">+MEDIAN(F70:S70)</f>
        <v>133948.899</v>
      </c>
      <c r="Z70" s="59">
        <f t="shared" ref="Z70:Z131" si="14">V70/U70*100</f>
        <v>16.049639002409585</v>
      </c>
      <c r="AA70" s="60">
        <f t="shared" ref="AA70:AA130" si="15">100-Z70</f>
        <v>83.950360997590423</v>
      </c>
      <c r="AB70" s="85" t="str">
        <f t="shared" ref="AB70:AB131" si="16">IF(AA70&gt;70,"ALTO","BAJO")</f>
        <v>ALTO</v>
      </c>
      <c r="AC70" s="86" t="str">
        <f t="shared" si="9"/>
        <v>VALOR PROMEDIO UNITARIO</v>
      </c>
      <c r="AD70" s="87">
        <f t="shared" si="10"/>
        <v>139355</v>
      </c>
      <c r="AE70" s="55">
        <f t="shared" si="11"/>
        <v>139355</v>
      </c>
    </row>
    <row r="71" spans="1:31" ht="20.399999999999999">
      <c r="A71" s="19"/>
      <c r="B71" s="81">
        <v>66</v>
      </c>
      <c r="C71" s="90" t="s">
        <v>107</v>
      </c>
      <c r="D71" s="81" t="s">
        <v>39</v>
      </c>
      <c r="E71" s="82" t="s">
        <v>40</v>
      </c>
      <c r="F71" s="83"/>
      <c r="G71" s="84">
        <v>97532.799999999988</v>
      </c>
      <c r="H71" s="84">
        <v>143579.212</v>
      </c>
      <c r="I71" s="84">
        <v>145855.46779999998</v>
      </c>
      <c r="J71" s="84">
        <v>143829.34999999998</v>
      </c>
      <c r="K71" s="84">
        <v>156273.71549999999</v>
      </c>
      <c r="L71" s="84">
        <v>182898.40422</v>
      </c>
      <c r="M71" s="84">
        <v>145855.46779999998</v>
      </c>
      <c r="N71" s="84">
        <v>125068.99999999999</v>
      </c>
      <c r="O71" s="84">
        <v>150583.076</v>
      </c>
      <c r="P71" s="84">
        <v>156273.71549999999</v>
      </c>
      <c r="Q71" s="84">
        <v>208364.954</v>
      </c>
      <c r="R71" s="84">
        <v>187603.5</v>
      </c>
      <c r="S71" s="84">
        <v>197196.69167999999</v>
      </c>
      <c r="T71" s="56">
        <f t="shared" ref="T71:T131" si="17">COUNT(F71:S71)</f>
        <v>13</v>
      </c>
      <c r="U71" s="57">
        <f t="shared" si="12"/>
        <v>156993</v>
      </c>
      <c r="V71" s="58">
        <f t="shared" ref="V71:V131" si="18">STDEVP(F71:S71)</f>
        <v>29170.041033141897</v>
      </c>
      <c r="W71" s="58">
        <f t="shared" ref="W71:W131" si="19">+MIN(F71:S71)</f>
        <v>97532.799999999988</v>
      </c>
      <c r="X71" s="58">
        <f t="shared" ref="X71:X131" si="20">+GEOMEAN(F71:S71)</f>
        <v>154164.80447861197</v>
      </c>
      <c r="Y71" s="58">
        <f t="shared" si="13"/>
        <v>150583.076</v>
      </c>
      <c r="Z71" s="59">
        <f t="shared" si="14"/>
        <v>18.580472398859758</v>
      </c>
      <c r="AA71" s="60">
        <f t="shared" si="15"/>
        <v>81.419527601140246</v>
      </c>
      <c r="AB71" s="85" t="str">
        <f t="shared" si="16"/>
        <v>ALTO</v>
      </c>
      <c r="AC71" s="86" t="str">
        <f t="shared" ref="AC71:AC131" si="21">IFERROR(IF(Z71&lt;=30,"VALOR PROMEDIO UNITARIO",IF(Z71&lt;=50,"MEDIANA","MEDIA GEOMÉTRICA / REVISIÓN MANUAL")),"REVISAR")</f>
        <v>VALOR PROMEDIO UNITARIO</v>
      </c>
      <c r="AD71" s="87">
        <f t="shared" ref="AD71:AD131" si="22">IFERROR(ROUND(IF(Z71&lt;=30,U71,IF(Z71&lt;=50,Y71,X71)),0),0)</f>
        <v>156993</v>
      </c>
      <c r="AE71" s="55">
        <f t="shared" ref="AE71:AE131" si="23">IFERROR(AD71*E71,0)</f>
        <v>156993</v>
      </c>
    </row>
    <row r="72" spans="1:31" ht="20.399999999999999">
      <c r="A72" s="19"/>
      <c r="B72" s="81">
        <v>67</v>
      </c>
      <c r="C72" s="90" t="s">
        <v>108</v>
      </c>
      <c r="D72" s="81" t="s">
        <v>39</v>
      </c>
      <c r="E72" s="82" t="s">
        <v>40</v>
      </c>
      <c r="F72" s="83"/>
      <c r="G72" s="84">
        <v>48766.399999999994</v>
      </c>
      <c r="H72" s="84">
        <v>82045.263999999996</v>
      </c>
      <c r="I72" s="84">
        <v>83345.981599999985</v>
      </c>
      <c r="J72" s="84">
        <v>100055.2</v>
      </c>
      <c r="K72" s="84">
        <v>89299.265999999989</v>
      </c>
      <c r="L72" s="84">
        <v>104512.65915999998</v>
      </c>
      <c r="M72" s="84">
        <v>83345.981599999985</v>
      </c>
      <c r="N72" s="84">
        <v>100055.2</v>
      </c>
      <c r="O72" s="84">
        <v>86047.471999999994</v>
      </c>
      <c r="P72" s="84">
        <v>89299.265999999989</v>
      </c>
      <c r="Q72" s="84">
        <v>119065.68799999999</v>
      </c>
      <c r="R72" s="84">
        <v>112937.30699999999</v>
      </c>
      <c r="S72" s="84">
        <v>112683.30131999998</v>
      </c>
      <c r="T72" s="56">
        <f t="shared" si="17"/>
        <v>13</v>
      </c>
      <c r="U72" s="57">
        <f t="shared" si="12"/>
        <v>93189</v>
      </c>
      <c r="V72" s="58">
        <f t="shared" si="18"/>
        <v>17617.130660280804</v>
      </c>
      <c r="W72" s="58">
        <f t="shared" si="19"/>
        <v>48766.399999999994</v>
      </c>
      <c r="X72" s="58">
        <f t="shared" si="20"/>
        <v>91209.311092081727</v>
      </c>
      <c r="Y72" s="58">
        <f t="shared" si="13"/>
        <v>89299.265999999989</v>
      </c>
      <c r="Z72" s="59">
        <f t="shared" si="14"/>
        <v>18.904731953643459</v>
      </c>
      <c r="AA72" s="60">
        <f t="shared" si="15"/>
        <v>81.095268046356537</v>
      </c>
      <c r="AB72" s="85" t="str">
        <f t="shared" si="16"/>
        <v>ALTO</v>
      </c>
      <c r="AC72" s="86" t="str">
        <f t="shared" si="21"/>
        <v>VALOR PROMEDIO UNITARIO</v>
      </c>
      <c r="AD72" s="87">
        <f t="shared" si="22"/>
        <v>93189</v>
      </c>
      <c r="AE72" s="55">
        <f t="shared" si="23"/>
        <v>93189</v>
      </c>
    </row>
    <row r="73" spans="1:31" ht="20.399999999999999">
      <c r="A73" s="19"/>
      <c r="B73" s="81">
        <v>68</v>
      </c>
      <c r="C73" s="90" t="s">
        <v>109</v>
      </c>
      <c r="D73" s="81" t="s">
        <v>39</v>
      </c>
      <c r="E73" s="82" t="s">
        <v>40</v>
      </c>
      <c r="F73" s="83"/>
      <c r="G73" s="84">
        <v>48766.399999999994</v>
      </c>
      <c r="H73" s="84">
        <v>82045.263999999996</v>
      </c>
      <c r="I73" s="84">
        <v>83345.981599999985</v>
      </c>
      <c r="J73" s="84">
        <v>100055.2</v>
      </c>
      <c r="K73" s="84">
        <v>89299.265999999989</v>
      </c>
      <c r="L73" s="84">
        <v>104512.65915999998</v>
      </c>
      <c r="M73" s="84">
        <v>83345.981599999985</v>
      </c>
      <c r="N73" s="84">
        <v>100055.2</v>
      </c>
      <c r="O73" s="84">
        <v>86047.471999999994</v>
      </c>
      <c r="P73" s="84">
        <v>89299.265999999989</v>
      </c>
      <c r="Q73" s="84">
        <v>119065.68799999999</v>
      </c>
      <c r="R73" s="84">
        <v>112937.30699999999</v>
      </c>
      <c r="S73" s="84">
        <v>112683.30131999998</v>
      </c>
      <c r="T73" s="56">
        <f t="shared" si="17"/>
        <v>13</v>
      </c>
      <c r="U73" s="57">
        <f t="shared" si="12"/>
        <v>93189</v>
      </c>
      <c r="V73" s="58">
        <f t="shared" si="18"/>
        <v>17617.130660280804</v>
      </c>
      <c r="W73" s="58">
        <f t="shared" si="19"/>
        <v>48766.399999999994</v>
      </c>
      <c r="X73" s="58">
        <f t="shared" si="20"/>
        <v>91209.311092081727</v>
      </c>
      <c r="Y73" s="58">
        <f t="shared" si="13"/>
        <v>89299.265999999989</v>
      </c>
      <c r="Z73" s="59">
        <f t="shared" si="14"/>
        <v>18.904731953643459</v>
      </c>
      <c r="AA73" s="60">
        <f t="shared" si="15"/>
        <v>81.095268046356537</v>
      </c>
      <c r="AB73" s="85" t="str">
        <f t="shared" si="16"/>
        <v>ALTO</v>
      </c>
      <c r="AC73" s="86" t="str">
        <f t="shared" si="21"/>
        <v>VALOR PROMEDIO UNITARIO</v>
      </c>
      <c r="AD73" s="87">
        <f t="shared" si="22"/>
        <v>93189</v>
      </c>
      <c r="AE73" s="55">
        <f t="shared" si="23"/>
        <v>93189</v>
      </c>
    </row>
    <row r="74" spans="1:31" ht="20.399999999999999">
      <c r="A74" s="19"/>
      <c r="B74" s="81">
        <v>69</v>
      </c>
      <c r="C74" s="90" t="s">
        <v>110</v>
      </c>
      <c r="D74" s="81" t="s">
        <v>39</v>
      </c>
      <c r="E74" s="82" t="s">
        <v>40</v>
      </c>
      <c r="F74" s="83"/>
      <c r="G74" s="84">
        <v>73149.599999999991</v>
      </c>
      <c r="H74" s="84">
        <v>92300.921999999991</v>
      </c>
      <c r="I74" s="84">
        <v>93764.229299999992</v>
      </c>
      <c r="J74" s="84">
        <v>106308.65</v>
      </c>
      <c r="K74" s="84">
        <v>100461.67425</v>
      </c>
      <c r="L74" s="84">
        <v>117577.36689999999</v>
      </c>
      <c r="M74" s="84">
        <v>93764.229299999992</v>
      </c>
      <c r="N74" s="84">
        <v>125068.99999999999</v>
      </c>
      <c r="O74" s="84">
        <v>96803.405999999988</v>
      </c>
      <c r="P74" s="84">
        <v>100461.67425</v>
      </c>
      <c r="Q74" s="84">
        <v>133948.899</v>
      </c>
      <c r="R74" s="84">
        <v>131322.44999999998</v>
      </c>
      <c r="S74" s="84">
        <v>126769.47595999998</v>
      </c>
      <c r="T74" s="56">
        <f t="shared" si="17"/>
        <v>13</v>
      </c>
      <c r="U74" s="57">
        <f t="shared" si="12"/>
        <v>107054</v>
      </c>
      <c r="V74" s="58">
        <f t="shared" si="18"/>
        <v>17648.752685856998</v>
      </c>
      <c r="W74" s="58">
        <f t="shared" si="19"/>
        <v>73149.599999999991</v>
      </c>
      <c r="X74" s="58">
        <f t="shared" si="20"/>
        <v>105564.238751506</v>
      </c>
      <c r="Y74" s="58">
        <f t="shared" si="13"/>
        <v>100461.67425</v>
      </c>
      <c r="Z74" s="59">
        <f t="shared" si="14"/>
        <v>16.485841431293551</v>
      </c>
      <c r="AA74" s="60">
        <f t="shared" si="15"/>
        <v>83.514158568706449</v>
      </c>
      <c r="AB74" s="85" t="str">
        <f t="shared" si="16"/>
        <v>ALTO</v>
      </c>
      <c r="AC74" s="86" t="str">
        <f t="shared" si="21"/>
        <v>VALOR PROMEDIO UNITARIO</v>
      </c>
      <c r="AD74" s="87">
        <f t="shared" si="22"/>
        <v>107054</v>
      </c>
      <c r="AE74" s="55">
        <f t="shared" si="23"/>
        <v>107054</v>
      </c>
    </row>
    <row r="75" spans="1:31" ht="20.399999999999999">
      <c r="A75" s="19"/>
      <c r="B75" s="81">
        <v>70</v>
      </c>
      <c r="C75" s="90" t="s">
        <v>111</v>
      </c>
      <c r="D75" s="81" t="s">
        <v>39</v>
      </c>
      <c r="E75" s="82" t="s">
        <v>40</v>
      </c>
      <c r="F75" s="83"/>
      <c r="G75" s="84">
        <v>85341.2</v>
      </c>
      <c r="H75" s="84">
        <v>92300.921999999991</v>
      </c>
      <c r="I75" s="84">
        <v>93764.229299999992</v>
      </c>
      <c r="J75" s="84">
        <v>106308.65</v>
      </c>
      <c r="K75" s="84">
        <v>100461.67425</v>
      </c>
      <c r="L75" s="84">
        <v>117577.36689999999</v>
      </c>
      <c r="M75" s="84">
        <v>93764.229299999992</v>
      </c>
      <c r="N75" s="84">
        <v>125068.99999999999</v>
      </c>
      <c r="O75" s="84">
        <v>96803.405999999988</v>
      </c>
      <c r="P75" s="84">
        <v>100461.67425</v>
      </c>
      <c r="Q75" s="84">
        <v>133948.899</v>
      </c>
      <c r="R75" s="84">
        <v>131322.44999999998</v>
      </c>
      <c r="S75" s="84">
        <v>126769.47595999998</v>
      </c>
      <c r="T75" s="56">
        <f t="shared" si="17"/>
        <v>13</v>
      </c>
      <c r="U75" s="57">
        <f t="shared" si="12"/>
        <v>107992</v>
      </c>
      <c r="V75" s="58">
        <f t="shared" si="18"/>
        <v>16076.080644784206</v>
      </c>
      <c r="W75" s="58">
        <f t="shared" si="19"/>
        <v>85341.2</v>
      </c>
      <c r="X75" s="58">
        <f t="shared" si="20"/>
        <v>106823.44344326654</v>
      </c>
      <c r="Y75" s="58">
        <f t="shared" si="13"/>
        <v>100461.67425</v>
      </c>
      <c r="Z75" s="59">
        <f t="shared" si="14"/>
        <v>14.886362549803881</v>
      </c>
      <c r="AA75" s="60">
        <f t="shared" si="15"/>
        <v>85.113637450196123</v>
      </c>
      <c r="AB75" s="85" t="str">
        <f t="shared" si="16"/>
        <v>ALTO</v>
      </c>
      <c r="AC75" s="86" t="str">
        <f t="shared" si="21"/>
        <v>VALOR PROMEDIO UNITARIO</v>
      </c>
      <c r="AD75" s="87">
        <f t="shared" si="22"/>
        <v>107992</v>
      </c>
      <c r="AE75" s="55">
        <f t="shared" si="23"/>
        <v>107992</v>
      </c>
    </row>
    <row r="76" spans="1:31" ht="20.399999999999999">
      <c r="A76" s="19"/>
      <c r="B76" s="81">
        <v>71</v>
      </c>
      <c r="C76" s="90" t="s">
        <v>112</v>
      </c>
      <c r="D76" s="81" t="s">
        <v>39</v>
      </c>
      <c r="E76" s="82" t="s">
        <v>40</v>
      </c>
      <c r="F76" s="83"/>
      <c r="G76" s="84">
        <v>121915.99999999997</v>
      </c>
      <c r="H76" s="84">
        <v>225624.476</v>
      </c>
      <c r="I76" s="84">
        <v>229201.44939999998</v>
      </c>
      <c r="J76" s="84">
        <v>262644.89999999997</v>
      </c>
      <c r="K76" s="84">
        <v>245572.98149999999</v>
      </c>
      <c r="L76" s="84">
        <v>287411.06338000001</v>
      </c>
      <c r="M76" s="84">
        <v>229201.44939999998</v>
      </c>
      <c r="N76" s="84">
        <v>137575.9</v>
      </c>
      <c r="O76" s="84">
        <v>236630.54799999998</v>
      </c>
      <c r="P76" s="84">
        <v>245572.98149999999</v>
      </c>
      <c r="Q76" s="84">
        <v>327430.64199999999</v>
      </c>
      <c r="R76" s="84">
        <v>325179.39999999997</v>
      </c>
      <c r="S76" s="84">
        <v>309879.99299999996</v>
      </c>
      <c r="T76" s="56">
        <f t="shared" si="17"/>
        <v>13</v>
      </c>
      <c r="U76" s="57">
        <f t="shared" si="12"/>
        <v>244911</v>
      </c>
      <c r="V76" s="58">
        <f t="shared" si="18"/>
        <v>60241.699084514992</v>
      </c>
      <c r="W76" s="58">
        <f t="shared" si="19"/>
        <v>121915.99999999997</v>
      </c>
      <c r="X76" s="58">
        <f t="shared" si="20"/>
        <v>236054.69307369392</v>
      </c>
      <c r="Y76" s="58">
        <f t="shared" si="13"/>
        <v>245572.98149999999</v>
      </c>
      <c r="Z76" s="59">
        <f t="shared" si="14"/>
        <v>24.597383982146575</v>
      </c>
      <c r="AA76" s="60">
        <f t="shared" si="15"/>
        <v>75.402616017853433</v>
      </c>
      <c r="AB76" s="85" t="str">
        <f t="shared" si="16"/>
        <v>ALTO</v>
      </c>
      <c r="AC76" s="86" t="str">
        <f t="shared" si="21"/>
        <v>VALOR PROMEDIO UNITARIO</v>
      </c>
      <c r="AD76" s="87">
        <f t="shared" si="22"/>
        <v>244911</v>
      </c>
      <c r="AE76" s="55">
        <f t="shared" si="23"/>
        <v>244911</v>
      </c>
    </row>
    <row r="77" spans="1:31" ht="20.399999999999999">
      <c r="A77" s="19"/>
      <c r="B77" s="81">
        <v>72</v>
      </c>
      <c r="C77" s="90" t="s">
        <v>113</v>
      </c>
      <c r="D77" s="81" t="s">
        <v>39</v>
      </c>
      <c r="E77" s="82" t="s">
        <v>40</v>
      </c>
      <c r="F77" s="83"/>
      <c r="G77" s="84">
        <v>121915.99999999997</v>
      </c>
      <c r="H77" s="84">
        <v>235880.13399999999</v>
      </c>
      <c r="I77" s="84">
        <v>239619.69709999996</v>
      </c>
      <c r="J77" s="84">
        <v>275151.8</v>
      </c>
      <c r="K77" s="84">
        <v>256735.38974999997</v>
      </c>
      <c r="L77" s="84">
        <v>300475.77111999999</v>
      </c>
      <c r="M77" s="84">
        <v>239619.69709999996</v>
      </c>
      <c r="N77" s="84">
        <v>200110.4</v>
      </c>
      <c r="O77" s="84">
        <v>247386.48199999999</v>
      </c>
      <c r="P77" s="84">
        <v>256735.38974999997</v>
      </c>
      <c r="Q77" s="84">
        <v>342313.853</v>
      </c>
      <c r="R77" s="84">
        <v>337686.3</v>
      </c>
      <c r="S77" s="84">
        <v>323964.94847999996</v>
      </c>
      <c r="T77" s="56">
        <f t="shared" si="17"/>
        <v>13</v>
      </c>
      <c r="U77" s="57">
        <f t="shared" si="12"/>
        <v>259815</v>
      </c>
      <c r="V77" s="58">
        <f t="shared" si="18"/>
        <v>57523.586862294804</v>
      </c>
      <c r="W77" s="58">
        <f t="shared" si="19"/>
        <v>121915.99999999997</v>
      </c>
      <c r="X77" s="58">
        <f t="shared" si="20"/>
        <v>252179.71565423018</v>
      </c>
      <c r="Y77" s="58">
        <f t="shared" si="13"/>
        <v>256735.38974999997</v>
      </c>
      <c r="Z77" s="59">
        <f t="shared" si="14"/>
        <v>22.140210096528222</v>
      </c>
      <c r="AA77" s="60">
        <f t="shared" si="15"/>
        <v>77.859789903471778</v>
      </c>
      <c r="AB77" s="85" t="str">
        <f t="shared" si="16"/>
        <v>ALTO</v>
      </c>
      <c r="AC77" s="86" t="str">
        <f t="shared" si="21"/>
        <v>VALOR PROMEDIO UNITARIO</v>
      </c>
      <c r="AD77" s="87">
        <f t="shared" si="22"/>
        <v>259815</v>
      </c>
      <c r="AE77" s="55">
        <f t="shared" si="23"/>
        <v>259815</v>
      </c>
    </row>
    <row r="78" spans="1:31" ht="20.399999999999999">
      <c r="A78" s="19"/>
      <c r="B78" s="81">
        <v>73</v>
      </c>
      <c r="C78" s="90" t="s">
        <v>114</v>
      </c>
      <c r="D78" s="81" t="s">
        <v>39</v>
      </c>
      <c r="E78" s="82" t="s">
        <v>40</v>
      </c>
      <c r="F78" s="83"/>
      <c r="G78" s="84">
        <v>121915.99999999997</v>
      </c>
      <c r="H78" s="84">
        <v>153834.87</v>
      </c>
      <c r="I78" s="84">
        <v>156273.71549999999</v>
      </c>
      <c r="J78" s="84">
        <v>150082.79999999999</v>
      </c>
      <c r="K78" s="84">
        <v>167436.12375</v>
      </c>
      <c r="L78" s="84">
        <v>195961.86126999996</v>
      </c>
      <c r="M78" s="84">
        <v>156273.71549999999</v>
      </c>
      <c r="N78" s="84">
        <v>150082.79999999999</v>
      </c>
      <c r="O78" s="84">
        <v>161339.00999999998</v>
      </c>
      <c r="P78" s="84">
        <v>167436.12375</v>
      </c>
      <c r="Q78" s="84">
        <v>223248.16499999998</v>
      </c>
      <c r="R78" s="84">
        <v>218870.75</v>
      </c>
      <c r="S78" s="84">
        <v>211281.64715999996</v>
      </c>
      <c r="T78" s="56">
        <f t="shared" si="17"/>
        <v>13</v>
      </c>
      <c r="U78" s="57">
        <f t="shared" si="12"/>
        <v>171849</v>
      </c>
      <c r="V78" s="58">
        <f t="shared" si="18"/>
        <v>29598.878601223169</v>
      </c>
      <c r="W78" s="58">
        <f t="shared" si="19"/>
        <v>121915.99999999997</v>
      </c>
      <c r="X78" s="58">
        <f t="shared" si="20"/>
        <v>169373.64622333276</v>
      </c>
      <c r="Y78" s="58">
        <f t="shared" si="13"/>
        <v>161339.00999999998</v>
      </c>
      <c r="Z78" s="59">
        <f t="shared" si="14"/>
        <v>17.22377121846689</v>
      </c>
      <c r="AA78" s="60">
        <f t="shared" si="15"/>
        <v>82.776228781533106</v>
      </c>
      <c r="AB78" s="85" t="str">
        <f t="shared" si="16"/>
        <v>ALTO</v>
      </c>
      <c r="AC78" s="86" t="str">
        <f t="shared" si="21"/>
        <v>VALOR PROMEDIO UNITARIO</v>
      </c>
      <c r="AD78" s="87">
        <f t="shared" si="22"/>
        <v>171849</v>
      </c>
      <c r="AE78" s="55">
        <f t="shared" si="23"/>
        <v>171849</v>
      </c>
    </row>
    <row r="79" spans="1:31" ht="20.399999999999999">
      <c r="A79" s="19"/>
      <c r="B79" s="81">
        <v>74</v>
      </c>
      <c r="C79" s="90" t="s">
        <v>115</v>
      </c>
      <c r="D79" s="81" t="s">
        <v>39</v>
      </c>
      <c r="E79" s="82" t="s">
        <v>40</v>
      </c>
      <c r="F79" s="83"/>
      <c r="G79" s="84">
        <v>170682.4</v>
      </c>
      <c r="H79" s="84">
        <v>184601.84399999998</v>
      </c>
      <c r="I79" s="84">
        <v>187528.45859999998</v>
      </c>
      <c r="J79" s="84">
        <v>212617.3</v>
      </c>
      <c r="K79" s="84">
        <v>200923.34849999999</v>
      </c>
      <c r="L79" s="84">
        <v>235154.73379999999</v>
      </c>
      <c r="M79" s="84">
        <v>187528.45859999998</v>
      </c>
      <c r="N79" s="84">
        <v>162589.69999999998</v>
      </c>
      <c r="O79" s="84">
        <v>193606.81199999998</v>
      </c>
      <c r="P79" s="84">
        <v>200923.34849999999</v>
      </c>
      <c r="Q79" s="84">
        <v>267897.79800000001</v>
      </c>
      <c r="R79" s="84">
        <v>262644.89999999997</v>
      </c>
      <c r="S79" s="84">
        <v>253537.73275999996</v>
      </c>
      <c r="T79" s="56">
        <f t="shared" si="17"/>
        <v>13</v>
      </c>
      <c r="U79" s="57">
        <f t="shared" si="12"/>
        <v>209249</v>
      </c>
      <c r="V79" s="58">
        <f t="shared" si="18"/>
        <v>33436.021595013335</v>
      </c>
      <c r="W79" s="58">
        <f t="shared" si="19"/>
        <v>162589.69999999998</v>
      </c>
      <c r="X79" s="58">
        <f t="shared" si="20"/>
        <v>206683.1767356545</v>
      </c>
      <c r="Y79" s="58">
        <f t="shared" si="13"/>
        <v>200923.34849999999</v>
      </c>
      <c r="Z79" s="59">
        <f t="shared" si="14"/>
        <v>15.979059204590385</v>
      </c>
      <c r="AA79" s="60">
        <f t="shared" si="15"/>
        <v>84.020940795409615</v>
      </c>
      <c r="AB79" s="85" t="str">
        <f t="shared" si="16"/>
        <v>ALTO</v>
      </c>
      <c r="AC79" s="86" t="str">
        <f t="shared" si="21"/>
        <v>VALOR PROMEDIO UNITARIO</v>
      </c>
      <c r="AD79" s="87">
        <f t="shared" si="22"/>
        <v>209249</v>
      </c>
      <c r="AE79" s="55">
        <f t="shared" si="23"/>
        <v>209249</v>
      </c>
    </row>
    <row r="80" spans="1:31" ht="20.399999999999999">
      <c r="A80" s="19"/>
      <c r="B80" s="81">
        <v>75</v>
      </c>
      <c r="C80" s="90" t="s">
        <v>116</v>
      </c>
      <c r="D80" s="81" t="s">
        <v>39</v>
      </c>
      <c r="E80" s="82" t="s">
        <v>40</v>
      </c>
      <c r="F80" s="83"/>
      <c r="G80" s="84">
        <v>170682.4</v>
      </c>
      <c r="H80" s="84">
        <v>174346.18599999999</v>
      </c>
      <c r="I80" s="84">
        <v>177110.21089999998</v>
      </c>
      <c r="J80" s="84">
        <v>206363.84999999998</v>
      </c>
      <c r="K80" s="84">
        <v>189760.94024999999</v>
      </c>
      <c r="L80" s="84">
        <v>222090.02605999997</v>
      </c>
      <c r="M80" s="84">
        <v>177110.21089999998</v>
      </c>
      <c r="N80" s="84">
        <v>162589.69999999998</v>
      </c>
      <c r="O80" s="84">
        <v>182850.878</v>
      </c>
      <c r="P80" s="84">
        <v>189760.94024999999</v>
      </c>
      <c r="Q80" s="84">
        <v>253014.58699999997</v>
      </c>
      <c r="R80" s="84">
        <v>251388.68999999997</v>
      </c>
      <c r="S80" s="84">
        <v>239452.77727999998</v>
      </c>
      <c r="T80" s="56">
        <f t="shared" si="17"/>
        <v>13</v>
      </c>
      <c r="U80" s="57">
        <f t="shared" si="12"/>
        <v>199732</v>
      </c>
      <c r="V80" s="58">
        <f t="shared" si="18"/>
        <v>30387.531475786967</v>
      </c>
      <c r="W80" s="58">
        <f t="shared" si="19"/>
        <v>162589.69999999998</v>
      </c>
      <c r="X80" s="58">
        <f t="shared" si="20"/>
        <v>197541.7608866159</v>
      </c>
      <c r="Y80" s="58">
        <f t="shared" si="13"/>
        <v>189760.94024999999</v>
      </c>
      <c r="Z80" s="59">
        <f t="shared" si="14"/>
        <v>15.214152702514856</v>
      </c>
      <c r="AA80" s="60">
        <f t="shared" si="15"/>
        <v>84.785847297485148</v>
      </c>
      <c r="AB80" s="85" t="str">
        <f t="shared" si="16"/>
        <v>ALTO</v>
      </c>
      <c r="AC80" s="86" t="str">
        <f t="shared" si="21"/>
        <v>VALOR PROMEDIO UNITARIO</v>
      </c>
      <c r="AD80" s="87">
        <f t="shared" si="22"/>
        <v>199732</v>
      </c>
      <c r="AE80" s="55">
        <f t="shared" si="23"/>
        <v>199732</v>
      </c>
    </row>
    <row r="81" spans="1:31" ht="20.399999999999999">
      <c r="A81" s="19"/>
      <c r="B81" s="81">
        <v>76</v>
      </c>
      <c r="C81" s="90" t="s">
        <v>117</v>
      </c>
      <c r="D81" s="81" t="s">
        <v>39</v>
      </c>
      <c r="E81" s="82" t="s">
        <v>40</v>
      </c>
      <c r="F81" s="83"/>
      <c r="G81" s="84">
        <v>170682.4</v>
      </c>
      <c r="H81" s="84">
        <v>174346.18599999999</v>
      </c>
      <c r="I81" s="84">
        <v>177110.21089999998</v>
      </c>
      <c r="J81" s="84">
        <v>206363.84999999998</v>
      </c>
      <c r="K81" s="84">
        <v>189760.94024999999</v>
      </c>
      <c r="L81" s="84">
        <v>222090.02605999997</v>
      </c>
      <c r="M81" s="84">
        <v>177110.21089999998</v>
      </c>
      <c r="N81" s="84">
        <v>162589.69999999998</v>
      </c>
      <c r="O81" s="84">
        <v>182850.878</v>
      </c>
      <c r="P81" s="84">
        <v>189760.94024999999</v>
      </c>
      <c r="Q81" s="84">
        <v>253014.58699999997</v>
      </c>
      <c r="R81" s="84">
        <v>251388.68999999997</v>
      </c>
      <c r="S81" s="84">
        <v>239452.77727999998</v>
      </c>
      <c r="T81" s="56">
        <f t="shared" si="17"/>
        <v>13</v>
      </c>
      <c r="U81" s="57">
        <f t="shared" si="12"/>
        <v>199732</v>
      </c>
      <c r="V81" s="58">
        <f t="shared" si="18"/>
        <v>30387.531475786967</v>
      </c>
      <c r="W81" s="58">
        <f t="shared" si="19"/>
        <v>162589.69999999998</v>
      </c>
      <c r="X81" s="58">
        <f t="shared" si="20"/>
        <v>197541.7608866159</v>
      </c>
      <c r="Y81" s="58">
        <f t="shared" si="13"/>
        <v>189760.94024999999</v>
      </c>
      <c r="Z81" s="59">
        <f t="shared" si="14"/>
        <v>15.214152702514856</v>
      </c>
      <c r="AA81" s="60">
        <f t="shared" si="15"/>
        <v>84.785847297485148</v>
      </c>
      <c r="AB81" s="85" t="str">
        <f t="shared" si="16"/>
        <v>ALTO</v>
      </c>
      <c r="AC81" s="86" t="str">
        <f t="shared" si="21"/>
        <v>VALOR PROMEDIO UNITARIO</v>
      </c>
      <c r="AD81" s="87">
        <f t="shared" si="22"/>
        <v>199732</v>
      </c>
      <c r="AE81" s="55">
        <f t="shared" si="23"/>
        <v>199732</v>
      </c>
    </row>
    <row r="82" spans="1:31" ht="20.399999999999999">
      <c r="A82" s="19"/>
      <c r="B82" s="81">
        <v>77</v>
      </c>
      <c r="C82" s="90" t="s">
        <v>118</v>
      </c>
      <c r="D82" s="81" t="s">
        <v>39</v>
      </c>
      <c r="E82" s="82" t="s">
        <v>40</v>
      </c>
      <c r="F82" s="83">
        <v>324870</v>
      </c>
      <c r="G82" s="84">
        <v>121915.99999999997</v>
      </c>
      <c r="H82" s="84">
        <v>169218.35699999999</v>
      </c>
      <c r="I82" s="84">
        <v>171901.08704999997</v>
      </c>
      <c r="J82" s="84">
        <v>150082.79999999999</v>
      </c>
      <c r="K82" s="84">
        <v>184180.36147</v>
      </c>
      <c r="L82" s="84">
        <v>215558.92288</v>
      </c>
      <c r="M82" s="84">
        <v>171901.08704999997</v>
      </c>
      <c r="N82" s="84">
        <v>137575.9</v>
      </c>
      <c r="O82" s="84">
        <v>177472.91099999999</v>
      </c>
      <c r="P82" s="84">
        <v>184105.32006999996</v>
      </c>
      <c r="Q82" s="84">
        <v>245572.98149999999</v>
      </c>
      <c r="R82" s="84">
        <v>243884.55</v>
      </c>
      <c r="S82" s="84">
        <v>232409.68995999999</v>
      </c>
      <c r="T82" s="56">
        <f t="shared" si="17"/>
        <v>14</v>
      </c>
      <c r="U82" s="57">
        <f t="shared" si="12"/>
        <v>195046</v>
      </c>
      <c r="V82" s="58">
        <f t="shared" si="18"/>
        <v>51106.883761022058</v>
      </c>
      <c r="W82" s="58">
        <f t="shared" si="19"/>
        <v>121915.99999999997</v>
      </c>
      <c r="X82" s="58">
        <f t="shared" si="20"/>
        <v>188931.93327467117</v>
      </c>
      <c r="Y82" s="58">
        <f t="shared" si="13"/>
        <v>180789.11553499999</v>
      </c>
      <c r="Z82" s="59">
        <f t="shared" si="14"/>
        <v>26.202477241790174</v>
      </c>
      <c r="AA82" s="60">
        <f t="shared" si="15"/>
        <v>73.797522758209823</v>
      </c>
      <c r="AB82" s="85" t="str">
        <f t="shared" si="16"/>
        <v>ALTO</v>
      </c>
      <c r="AC82" s="86" t="str">
        <f t="shared" si="21"/>
        <v>VALOR PROMEDIO UNITARIO</v>
      </c>
      <c r="AD82" s="87">
        <f t="shared" si="22"/>
        <v>195046</v>
      </c>
      <c r="AE82" s="55">
        <f t="shared" si="23"/>
        <v>195046</v>
      </c>
    </row>
    <row r="83" spans="1:31" ht="20.399999999999999">
      <c r="A83" s="19"/>
      <c r="B83" s="81">
        <v>78</v>
      </c>
      <c r="C83" s="90" t="s">
        <v>119</v>
      </c>
      <c r="D83" s="81" t="s">
        <v>39</v>
      </c>
      <c r="E83" s="82" t="s">
        <v>40</v>
      </c>
      <c r="F83" s="83">
        <v>1309000</v>
      </c>
      <c r="G83" s="84">
        <v>487663.99999999988</v>
      </c>
      <c r="H83" s="84">
        <v>687129.08600000001</v>
      </c>
      <c r="I83" s="84">
        <v>698022.59589999996</v>
      </c>
      <c r="J83" s="84">
        <v>737907.1</v>
      </c>
      <c r="K83" s="84">
        <v>747881.35274999996</v>
      </c>
      <c r="L83" s="84">
        <v>875297.89787999995</v>
      </c>
      <c r="M83" s="84">
        <v>698022.59589999996</v>
      </c>
      <c r="N83" s="84">
        <v>600331.19999999995</v>
      </c>
      <c r="O83" s="84">
        <v>720647.57799999998</v>
      </c>
      <c r="P83" s="84">
        <v>747881.35274999996</v>
      </c>
      <c r="Q83" s="84">
        <v>997175.13699999999</v>
      </c>
      <c r="R83" s="84">
        <v>994298.54999999993</v>
      </c>
      <c r="S83" s="84">
        <v>943724.93447999994</v>
      </c>
      <c r="T83" s="56">
        <f t="shared" si="17"/>
        <v>14</v>
      </c>
      <c r="U83" s="57">
        <f t="shared" si="12"/>
        <v>803213</v>
      </c>
      <c r="V83" s="58">
        <f t="shared" si="18"/>
        <v>197924.61208425497</v>
      </c>
      <c r="W83" s="58">
        <f t="shared" si="19"/>
        <v>487663.99999999988</v>
      </c>
      <c r="X83" s="58">
        <f t="shared" si="20"/>
        <v>780716.64563997067</v>
      </c>
      <c r="Y83" s="58">
        <f t="shared" si="13"/>
        <v>742894.22637499997</v>
      </c>
      <c r="Z83" s="59">
        <f t="shared" si="14"/>
        <v>24.641609645791959</v>
      </c>
      <c r="AA83" s="60">
        <f t="shared" si="15"/>
        <v>75.358390354208041</v>
      </c>
      <c r="AB83" s="85" t="str">
        <f t="shared" si="16"/>
        <v>ALTO</v>
      </c>
      <c r="AC83" s="86" t="str">
        <f t="shared" si="21"/>
        <v>VALOR PROMEDIO UNITARIO</v>
      </c>
      <c r="AD83" s="87">
        <f t="shared" si="22"/>
        <v>803213</v>
      </c>
      <c r="AE83" s="55">
        <f t="shared" si="23"/>
        <v>803213</v>
      </c>
    </row>
    <row r="84" spans="1:31" ht="20.399999999999999">
      <c r="A84" s="19"/>
      <c r="B84" s="81">
        <v>79</v>
      </c>
      <c r="C84" s="90" t="s">
        <v>120</v>
      </c>
      <c r="D84" s="81" t="s">
        <v>39</v>
      </c>
      <c r="E84" s="82" t="s">
        <v>40</v>
      </c>
      <c r="F84" s="83"/>
      <c r="G84" s="84">
        <v>487663.99999999988</v>
      </c>
      <c r="H84" s="84">
        <v>646106.45399999991</v>
      </c>
      <c r="I84" s="84">
        <v>656349.60509999993</v>
      </c>
      <c r="J84" s="84">
        <v>687879.5</v>
      </c>
      <c r="K84" s="84">
        <v>703231.71974999993</v>
      </c>
      <c r="L84" s="84">
        <v>823040.31760999991</v>
      </c>
      <c r="M84" s="84">
        <v>656349.60509999993</v>
      </c>
      <c r="N84" s="84">
        <v>612838.1</v>
      </c>
      <c r="O84" s="84">
        <v>677623.84199999995</v>
      </c>
      <c r="P84" s="84">
        <v>703231.71974999993</v>
      </c>
      <c r="Q84" s="84">
        <v>937642.29299999995</v>
      </c>
      <c r="R84" s="84">
        <v>931764.04999999993</v>
      </c>
      <c r="S84" s="84">
        <v>887382.67423999996</v>
      </c>
      <c r="T84" s="56">
        <f t="shared" si="17"/>
        <v>13</v>
      </c>
      <c r="U84" s="57">
        <f t="shared" si="12"/>
        <v>723931</v>
      </c>
      <c r="V84" s="58">
        <f t="shared" si="18"/>
        <v>128021.05042343393</v>
      </c>
      <c r="W84" s="58">
        <f t="shared" si="19"/>
        <v>487663.99999999988</v>
      </c>
      <c r="X84" s="58">
        <f t="shared" si="20"/>
        <v>712678.06924970623</v>
      </c>
      <c r="Y84" s="58">
        <f t="shared" si="13"/>
        <v>687879.5</v>
      </c>
      <c r="Z84" s="59">
        <f t="shared" si="14"/>
        <v>17.684150896070751</v>
      </c>
      <c r="AA84" s="60">
        <f t="shared" si="15"/>
        <v>82.315849103929253</v>
      </c>
      <c r="AB84" s="85" t="str">
        <f t="shared" si="16"/>
        <v>ALTO</v>
      </c>
      <c r="AC84" s="86" t="str">
        <f t="shared" si="21"/>
        <v>VALOR PROMEDIO UNITARIO</v>
      </c>
      <c r="AD84" s="87">
        <f t="shared" si="22"/>
        <v>723931</v>
      </c>
      <c r="AE84" s="55">
        <f t="shared" si="23"/>
        <v>723931</v>
      </c>
    </row>
    <row r="85" spans="1:31" ht="20.399999999999999">
      <c r="A85" s="19"/>
      <c r="B85" s="81">
        <v>80</v>
      </c>
      <c r="C85" s="90" t="s">
        <v>121</v>
      </c>
      <c r="D85" s="81" t="s">
        <v>39</v>
      </c>
      <c r="E85" s="82" t="s">
        <v>40</v>
      </c>
      <c r="F85" s="83"/>
      <c r="G85" s="84">
        <v>280406.8</v>
      </c>
      <c r="H85" s="84">
        <v>369203.68799999997</v>
      </c>
      <c r="I85" s="84">
        <v>375056.91719999997</v>
      </c>
      <c r="J85" s="84">
        <v>450248.39999999997</v>
      </c>
      <c r="K85" s="84">
        <v>401846.69699999999</v>
      </c>
      <c r="L85" s="84">
        <v>470309.46759999997</v>
      </c>
      <c r="M85" s="84">
        <v>375056.91719999997</v>
      </c>
      <c r="N85" s="84">
        <v>375207</v>
      </c>
      <c r="O85" s="84">
        <v>387213.62399999995</v>
      </c>
      <c r="P85" s="84">
        <v>401846.69699999999</v>
      </c>
      <c r="Q85" s="84">
        <v>535795.59600000002</v>
      </c>
      <c r="R85" s="84">
        <v>531543.25</v>
      </c>
      <c r="S85" s="84">
        <v>507075.46551999991</v>
      </c>
      <c r="T85" s="56">
        <f t="shared" si="17"/>
        <v>13</v>
      </c>
      <c r="U85" s="57">
        <f t="shared" si="12"/>
        <v>420062</v>
      </c>
      <c r="V85" s="58">
        <f t="shared" si="18"/>
        <v>71642.994917564414</v>
      </c>
      <c r="W85" s="58">
        <f t="shared" si="19"/>
        <v>280406.8</v>
      </c>
      <c r="X85" s="58">
        <f t="shared" si="20"/>
        <v>413855.79597140441</v>
      </c>
      <c r="Y85" s="58">
        <f t="shared" si="13"/>
        <v>401846.69699999999</v>
      </c>
      <c r="Z85" s="59">
        <f t="shared" si="14"/>
        <v>17.055338239965629</v>
      </c>
      <c r="AA85" s="60">
        <f t="shared" si="15"/>
        <v>82.944661760034364</v>
      </c>
      <c r="AB85" s="85" t="str">
        <f t="shared" si="16"/>
        <v>ALTO</v>
      </c>
      <c r="AC85" s="86" t="str">
        <f t="shared" si="21"/>
        <v>VALOR PROMEDIO UNITARIO</v>
      </c>
      <c r="AD85" s="87">
        <f t="shared" si="22"/>
        <v>420062</v>
      </c>
      <c r="AE85" s="55">
        <f t="shared" si="23"/>
        <v>420062</v>
      </c>
    </row>
    <row r="86" spans="1:31" ht="20.399999999999999">
      <c r="A86" s="19"/>
      <c r="B86" s="81">
        <v>81</v>
      </c>
      <c r="C86" s="90" t="s">
        <v>122</v>
      </c>
      <c r="D86" s="81" t="s">
        <v>39</v>
      </c>
      <c r="E86" s="82" t="s">
        <v>40</v>
      </c>
      <c r="F86" s="83"/>
      <c r="G86" s="84">
        <v>280406.8</v>
      </c>
      <c r="H86" s="84">
        <v>369203.68799999997</v>
      </c>
      <c r="I86" s="84">
        <v>375056.91719999997</v>
      </c>
      <c r="J86" s="84">
        <v>450248.39999999997</v>
      </c>
      <c r="K86" s="84">
        <v>401846.69699999999</v>
      </c>
      <c r="L86" s="84">
        <v>470309.46759999997</v>
      </c>
      <c r="M86" s="84">
        <v>375056.91719999997</v>
      </c>
      <c r="N86" s="84">
        <v>312672.5</v>
      </c>
      <c r="O86" s="84">
        <v>387213.62399999995</v>
      </c>
      <c r="P86" s="84">
        <v>401846.69699999999</v>
      </c>
      <c r="Q86" s="84">
        <v>535795.59600000002</v>
      </c>
      <c r="R86" s="84">
        <v>531543.25</v>
      </c>
      <c r="S86" s="84">
        <v>507075.46551999991</v>
      </c>
      <c r="T86" s="56">
        <f t="shared" si="17"/>
        <v>13</v>
      </c>
      <c r="U86" s="57">
        <f t="shared" si="12"/>
        <v>415252</v>
      </c>
      <c r="V86" s="58">
        <f t="shared" si="18"/>
        <v>76432.528287000008</v>
      </c>
      <c r="W86" s="58">
        <f t="shared" si="19"/>
        <v>280406.8</v>
      </c>
      <c r="X86" s="58">
        <f t="shared" si="20"/>
        <v>408092.08974735683</v>
      </c>
      <c r="Y86" s="58">
        <f t="shared" si="13"/>
        <v>401846.69699999999</v>
      </c>
      <c r="Z86" s="59">
        <f t="shared" si="14"/>
        <v>18.40629985815842</v>
      </c>
      <c r="AA86" s="60">
        <f t="shared" si="15"/>
        <v>81.59370014184158</v>
      </c>
      <c r="AB86" s="85" t="str">
        <f t="shared" si="16"/>
        <v>ALTO</v>
      </c>
      <c r="AC86" s="86" t="str">
        <f t="shared" si="21"/>
        <v>VALOR PROMEDIO UNITARIO</v>
      </c>
      <c r="AD86" s="87">
        <f t="shared" si="22"/>
        <v>415252</v>
      </c>
      <c r="AE86" s="55">
        <f t="shared" si="23"/>
        <v>415252</v>
      </c>
    </row>
    <row r="87" spans="1:31" ht="20.399999999999999">
      <c r="A87" s="19"/>
      <c r="B87" s="81">
        <v>82</v>
      </c>
      <c r="C87" s="90" t="s">
        <v>123</v>
      </c>
      <c r="D87" s="81" t="s">
        <v>39</v>
      </c>
      <c r="E87" s="82" t="s">
        <v>40</v>
      </c>
      <c r="F87" s="83"/>
      <c r="G87" s="84">
        <v>121915.99999999997</v>
      </c>
      <c r="H87" s="84">
        <v>169218.35699999999</v>
      </c>
      <c r="I87" s="84">
        <v>171901.08704999997</v>
      </c>
      <c r="J87" s="84">
        <v>200110.4</v>
      </c>
      <c r="K87" s="84">
        <v>184180.36147</v>
      </c>
      <c r="L87" s="84">
        <v>215558.92288</v>
      </c>
      <c r="M87" s="84">
        <v>171901.08704999997</v>
      </c>
      <c r="N87" s="84">
        <v>100055.2</v>
      </c>
      <c r="O87" s="84">
        <v>177472.91099999999</v>
      </c>
      <c r="P87" s="84">
        <v>184105.32006999996</v>
      </c>
      <c r="Q87" s="84">
        <v>245572.98149999999</v>
      </c>
      <c r="R87" s="84">
        <v>237631.09999999998</v>
      </c>
      <c r="S87" s="84">
        <v>232409.68995999999</v>
      </c>
      <c r="T87" s="56">
        <f t="shared" si="17"/>
        <v>13</v>
      </c>
      <c r="U87" s="57">
        <f t="shared" si="12"/>
        <v>185541</v>
      </c>
      <c r="V87" s="58">
        <f t="shared" si="18"/>
        <v>40847.490136307206</v>
      </c>
      <c r="W87" s="58">
        <f t="shared" si="19"/>
        <v>100055.2</v>
      </c>
      <c r="X87" s="58">
        <f t="shared" si="20"/>
        <v>180427.0228422487</v>
      </c>
      <c r="Y87" s="58">
        <f t="shared" si="13"/>
        <v>184105.32006999996</v>
      </c>
      <c r="Z87" s="59">
        <f t="shared" si="14"/>
        <v>22.01534439089323</v>
      </c>
      <c r="AA87" s="60">
        <f t="shared" si="15"/>
        <v>77.984655609106767</v>
      </c>
      <c r="AB87" s="85" t="str">
        <f t="shared" si="16"/>
        <v>ALTO</v>
      </c>
      <c r="AC87" s="86" t="str">
        <f t="shared" si="21"/>
        <v>VALOR PROMEDIO UNITARIO</v>
      </c>
      <c r="AD87" s="87">
        <f t="shared" si="22"/>
        <v>185541</v>
      </c>
      <c r="AE87" s="55">
        <f t="shared" si="23"/>
        <v>185541</v>
      </c>
    </row>
    <row r="88" spans="1:31" ht="20.399999999999999">
      <c r="A88" s="19"/>
      <c r="B88" s="81">
        <v>83</v>
      </c>
      <c r="C88" s="90" t="s">
        <v>124</v>
      </c>
      <c r="D88" s="81" t="s">
        <v>39</v>
      </c>
      <c r="E88" s="82" t="s">
        <v>40</v>
      </c>
      <c r="F88" s="83">
        <v>130900</v>
      </c>
      <c r="G88" s="84">
        <v>97532.799999999988</v>
      </c>
      <c r="H88" s="84">
        <v>164090.52799999999</v>
      </c>
      <c r="I88" s="84">
        <v>166691.96319999997</v>
      </c>
      <c r="J88" s="84">
        <v>200110.4</v>
      </c>
      <c r="K88" s="84">
        <v>178598.53199999998</v>
      </c>
      <c r="L88" s="84">
        <v>209026.56900999998</v>
      </c>
      <c r="M88" s="84">
        <v>166691.96319999997</v>
      </c>
      <c r="N88" s="84">
        <v>112562.09999999999</v>
      </c>
      <c r="O88" s="84">
        <v>172094.94399999999</v>
      </c>
      <c r="P88" s="84">
        <v>178598.53199999998</v>
      </c>
      <c r="Q88" s="84">
        <v>238131.37599999999</v>
      </c>
      <c r="R88" s="84">
        <v>236380.40999999997</v>
      </c>
      <c r="S88" s="84">
        <v>225366.60263999997</v>
      </c>
      <c r="T88" s="56">
        <f t="shared" si="17"/>
        <v>14</v>
      </c>
      <c r="U88" s="57">
        <f t="shared" si="12"/>
        <v>176913</v>
      </c>
      <c r="V88" s="58">
        <f t="shared" si="18"/>
        <v>41544.22430782907</v>
      </c>
      <c r="W88" s="58">
        <f t="shared" si="19"/>
        <v>97532.799999999988</v>
      </c>
      <c r="X88" s="58">
        <f t="shared" si="20"/>
        <v>171528.49995444418</v>
      </c>
      <c r="Y88" s="58">
        <f t="shared" si="13"/>
        <v>175346.73799999998</v>
      </c>
      <c r="Z88" s="59">
        <f t="shared" si="14"/>
        <v>23.482855588808661</v>
      </c>
      <c r="AA88" s="60">
        <f t="shared" si="15"/>
        <v>76.517144411191339</v>
      </c>
      <c r="AB88" s="85" t="str">
        <f t="shared" si="16"/>
        <v>ALTO</v>
      </c>
      <c r="AC88" s="86" t="str">
        <f t="shared" si="21"/>
        <v>VALOR PROMEDIO UNITARIO</v>
      </c>
      <c r="AD88" s="87">
        <f t="shared" si="22"/>
        <v>176913</v>
      </c>
      <c r="AE88" s="55">
        <f t="shared" si="23"/>
        <v>176913</v>
      </c>
    </row>
    <row r="89" spans="1:31" ht="20.399999999999999">
      <c r="A89" s="19"/>
      <c r="B89" s="81">
        <v>84</v>
      </c>
      <c r="C89" s="90" t="s">
        <v>125</v>
      </c>
      <c r="D89" s="81" t="s">
        <v>39</v>
      </c>
      <c r="E89" s="82" t="s">
        <v>40</v>
      </c>
      <c r="F89" s="83">
        <v>154700</v>
      </c>
      <c r="G89" s="84">
        <v>109724.4</v>
      </c>
      <c r="H89" s="84">
        <v>184601.84399999998</v>
      </c>
      <c r="I89" s="84">
        <v>187528.45859999998</v>
      </c>
      <c r="J89" s="84">
        <v>212617.3</v>
      </c>
      <c r="K89" s="84">
        <v>200923.34849999999</v>
      </c>
      <c r="L89" s="84">
        <v>235154.73379999999</v>
      </c>
      <c r="M89" s="84">
        <v>187528.45859999998</v>
      </c>
      <c r="N89" s="84">
        <v>112562.09999999999</v>
      </c>
      <c r="O89" s="84">
        <v>193606.81199999998</v>
      </c>
      <c r="P89" s="84">
        <v>200923.34849999999</v>
      </c>
      <c r="Q89" s="84">
        <v>267897.79800000001</v>
      </c>
      <c r="R89" s="84">
        <v>266396.96999999997</v>
      </c>
      <c r="S89" s="84">
        <v>253537.73275999996</v>
      </c>
      <c r="T89" s="56">
        <f t="shared" si="17"/>
        <v>14</v>
      </c>
      <c r="U89" s="57">
        <f t="shared" si="12"/>
        <v>197693</v>
      </c>
      <c r="V89" s="58">
        <f t="shared" si="18"/>
        <v>47542.029328083525</v>
      </c>
      <c r="W89" s="58">
        <f t="shared" si="19"/>
        <v>109724.4</v>
      </c>
      <c r="X89" s="58">
        <f t="shared" si="20"/>
        <v>191269.21065045765</v>
      </c>
      <c r="Y89" s="58">
        <f t="shared" si="13"/>
        <v>197265.08025</v>
      </c>
      <c r="Z89" s="59">
        <f t="shared" si="14"/>
        <v>24.048413109257041</v>
      </c>
      <c r="AA89" s="60">
        <f t="shared" si="15"/>
        <v>75.951586890742959</v>
      </c>
      <c r="AB89" s="85" t="str">
        <f t="shared" si="16"/>
        <v>ALTO</v>
      </c>
      <c r="AC89" s="86" t="str">
        <f t="shared" si="21"/>
        <v>VALOR PROMEDIO UNITARIO</v>
      </c>
      <c r="AD89" s="87">
        <f t="shared" si="22"/>
        <v>197693</v>
      </c>
      <c r="AE89" s="55">
        <f t="shared" si="23"/>
        <v>197693</v>
      </c>
    </row>
    <row r="90" spans="1:31" ht="20.399999999999999">
      <c r="A90" s="19"/>
      <c r="B90" s="81">
        <v>85</v>
      </c>
      <c r="C90" s="90" t="s">
        <v>126</v>
      </c>
      <c r="D90" s="81" t="s">
        <v>39</v>
      </c>
      <c r="E90" s="82" t="s">
        <v>40</v>
      </c>
      <c r="F90" s="83">
        <v>202300</v>
      </c>
      <c r="G90" s="84">
        <v>97532.799999999988</v>
      </c>
      <c r="H90" s="84">
        <v>143579.212</v>
      </c>
      <c r="I90" s="84">
        <v>145855.46779999998</v>
      </c>
      <c r="J90" s="84">
        <v>137575.9</v>
      </c>
      <c r="K90" s="84">
        <v>156273.71549999999</v>
      </c>
      <c r="L90" s="84">
        <v>182898.40422</v>
      </c>
      <c r="M90" s="84">
        <v>145855.46779999998</v>
      </c>
      <c r="N90" s="84">
        <v>125068.99999999999</v>
      </c>
      <c r="O90" s="84">
        <v>150583.076</v>
      </c>
      <c r="P90" s="84">
        <v>156273.71549999999</v>
      </c>
      <c r="Q90" s="84">
        <v>208364.954</v>
      </c>
      <c r="R90" s="84">
        <v>206363.84999999998</v>
      </c>
      <c r="S90" s="84">
        <v>197196.69167999999</v>
      </c>
      <c r="T90" s="56">
        <f t="shared" si="17"/>
        <v>14</v>
      </c>
      <c r="U90" s="57">
        <f t="shared" si="12"/>
        <v>161123</v>
      </c>
      <c r="V90" s="58">
        <f t="shared" si="18"/>
        <v>32270.876499749065</v>
      </c>
      <c r="W90" s="58">
        <f t="shared" si="19"/>
        <v>97532.799999999988</v>
      </c>
      <c r="X90" s="58">
        <f t="shared" si="20"/>
        <v>157758.31139609261</v>
      </c>
      <c r="Y90" s="58">
        <f t="shared" si="13"/>
        <v>153428.39575</v>
      </c>
      <c r="Z90" s="59">
        <f t="shared" si="14"/>
        <v>20.028721225243487</v>
      </c>
      <c r="AA90" s="60">
        <f t="shared" si="15"/>
        <v>79.971278774756513</v>
      </c>
      <c r="AB90" s="85" t="str">
        <f t="shared" si="16"/>
        <v>ALTO</v>
      </c>
      <c r="AC90" s="86" t="str">
        <f t="shared" si="21"/>
        <v>VALOR PROMEDIO UNITARIO</v>
      </c>
      <c r="AD90" s="87">
        <f t="shared" si="22"/>
        <v>161123</v>
      </c>
      <c r="AE90" s="55">
        <f t="shared" si="23"/>
        <v>161123</v>
      </c>
    </row>
    <row r="91" spans="1:31" ht="20.399999999999999">
      <c r="A91" s="19"/>
      <c r="B91" s="81">
        <v>86</v>
      </c>
      <c r="C91" s="90" t="s">
        <v>127</v>
      </c>
      <c r="D91" s="81" t="s">
        <v>39</v>
      </c>
      <c r="E91" s="82" t="s">
        <v>40</v>
      </c>
      <c r="F91" s="83">
        <v>226100</v>
      </c>
      <c r="G91" s="84">
        <v>97532.799999999988</v>
      </c>
      <c r="H91" s="84">
        <v>143579.212</v>
      </c>
      <c r="I91" s="84">
        <v>145855.46779999998</v>
      </c>
      <c r="J91" s="84">
        <v>137575.9</v>
      </c>
      <c r="K91" s="84">
        <v>156273.71549999999</v>
      </c>
      <c r="L91" s="84">
        <v>182898.40422</v>
      </c>
      <c r="M91" s="84">
        <v>145855.46779999998</v>
      </c>
      <c r="N91" s="84">
        <v>125068.99999999999</v>
      </c>
      <c r="O91" s="84">
        <v>150583.076</v>
      </c>
      <c r="P91" s="84">
        <v>156273.71549999999</v>
      </c>
      <c r="Q91" s="84">
        <v>208364.954</v>
      </c>
      <c r="R91" s="84">
        <v>206363.84999999998</v>
      </c>
      <c r="S91" s="84">
        <v>197196.69167999999</v>
      </c>
      <c r="T91" s="56">
        <f t="shared" si="17"/>
        <v>14</v>
      </c>
      <c r="U91" s="57">
        <f t="shared" si="12"/>
        <v>162823</v>
      </c>
      <c r="V91" s="58">
        <f t="shared" si="18"/>
        <v>34913.91138579166</v>
      </c>
      <c r="W91" s="58">
        <f t="shared" si="19"/>
        <v>97532.799999999988</v>
      </c>
      <c r="X91" s="58">
        <f t="shared" si="20"/>
        <v>159016.64390570341</v>
      </c>
      <c r="Y91" s="58">
        <f t="shared" si="13"/>
        <v>153428.39575</v>
      </c>
      <c r="Z91" s="59">
        <f t="shared" si="14"/>
        <v>21.442862117631822</v>
      </c>
      <c r="AA91" s="60">
        <f t="shared" si="15"/>
        <v>78.557137882368181</v>
      </c>
      <c r="AB91" s="85" t="str">
        <f t="shared" si="16"/>
        <v>ALTO</v>
      </c>
      <c r="AC91" s="86" t="str">
        <f t="shared" si="21"/>
        <v>VALOR PROMEDIO UNITARIO</v>
      </c>
      <c r="AD91" s="87">
        <f t="shared" si="22"/>
        <v>162823</v>
      </c>
      <c r="AE91" s="55">
        <f t="shared" si="23"/>
        <v>162823</v>
      </c>
    </row>
    <row r="92" spans="1:31" ht="20.399999999999999">
      <c r="A92" s="19"/>
      <c r="B92" s="81">
        <v>87</v>
      </c>
      <c r="C92" s="90" t="s">
        <v>128</v>
      </c>
      <c r="D92" s="81" t="s">
        <v>39</v>
      </c>
      <c r="E92" s="82" t="s">
        <v>40</v>
      </c>
      <c r="F92" s="88"/>
      <c r="G92" s="84">
        <v>48766.399999999994</v>
      </c>
      <c r="H92" s="84">
        <v>87173.092999999993</v>
      </c>
      <c r="I92" s="84">
        <v>88555.105449999988</v>
      </c>
      <c r="J92" s="84">
        <v>100055.2</v>
      </c>
      <c r="K92" s="84">
        <v>94881.09547</v>
      </c>
      <c r="L92" s="84">
        <v>111045.01302999999</v>
      </c>
      <c r="M92" s="84">
        <v>88555.105449999988</v>
      </c>
      <c r="N92" s="84">
        <v>118815.54999999999</v>
      </c>
      <c r="O92" s="84">
        <v>91425.438999999998</v>
      </c>
      <c r="P92" s="84">
        <v>94806.054069999984</v>
      </c>
      <c r="Q92" s="84">
        <v>126507.29349999999</v>
      </c>
      <c r="R92" s="84">
        <v>123443.10299999999</v>
      </c>
      <c r="S92" s="84">
        <v>119726.38863999999</v>
      </c>
      <c r="T92" s="56">
        <f t="shared" si="17"/>
        <v>13</v>
      </c>
      <c r="U92" s="57">
        <f t="shared" si="12"/>
        <v>99520</v>
      </c>
      <c r="V92" s="58">
        <f t="shared" si="18"/>
        <v>20177.009215126796</v>
      </c>
      <c r="W92" s="58">
        <f t="shared" si="19"/>
        <v>48766.399999999994</v>
      </c>
      <c r="X92" s="58">
        <f t="shared" si="20"/>
        <v>97040.63971667616</v>
      </c>
      <c r="Y92" s="58">
        <f t="shared" si="13"/>
        <v>94881.09547</v>
      </c>
      <c r="Z92" s="59">
        <f t="shared" si="14"/>
        <v>20.274325979829978</v>
      </c>
      <c r="AA92" s="60">
        <f t="shared" si="15"/>
        <v>79.725674020170018</v>
      </c>
      <c r="AB92" s="85" t="str">
        <f t="shared" si="16"/>
        <v>ALTO</v>
      </c>
      <c r="AC92" s="86" t="str">
        <f t="shared" si="21"/>
        <v>VALOR PROMEDIO UNITARIO</v>
      </c>
      <c r="AD92" s="87">
        <f t="shared" si="22"/>
        <v>99520</v>
      </c>
      <c r="AE92" s="55">
        <f t="shared" si="23"/>
        <v>99520</v>
      </c>
    </row>
    <row r="93" spans="1:31" ht="20.399999999999999">
      <c r="A93" s="19"/>
      <c r="B93" s="81">
        <v>88</v>
      </c>
      <c r="C93" s="90" t="s">
        <v>129</v>
      </c>
      <c r="D93" s="81" t="s">
        <v>39</v>
      </c>
      <c r="E93" s="82" t="s">
        <v>40</v>
      </c>
      <c r="F93" s="88"/>
      <c r="G93" s="84">
        <v>60957.999999999985</v>
      </c>
      <c r="H93" s="84">
        <v>87173.092999999993</v>
      </c>
      <c r="I93" s="84">
        <v>88555.105449999988</v>
      </c>
      <c r="J93" s="84">
        <v>100055.2</v>
      </c>
      <c r="K93" s="84">
        <v>94881.09547</v>
      </c>
      <c r="L93" s="84">
        <v>111045.01302999999</v>
      </c>
      <c r="M93" s="84">
        <v>88555.105449999988</v>
      </c>
      <c r="N93" s="84">
        <v>118815.54999999999</v>
      </c>
      <c r="O93" s="84">
        <v>91425.438999999998</v>
      </c>
      <c r="P93" s="84">
        <v>94806.054069999984</v>
      </c>
      <c r="Q93" s="84">
        <v>126507.29349999999</v>
      </c>
      <c r="R93" s="84">
        <v>123443.10299999999</v>
      </c>
      <c r="S93" s="84">
        <v>119726.38863999999</v>
      </c>
      <c r="T93" s="56">
        <f t="shared" si="17"/>
        <v>13</v>
      </c>
      <c r="U93" s="57">
        <f t="shared" si="12"/>
        <v>100457</v>
      </c>
      <c r="V93" s="58">
        <f t="shared" si="18"/>
        <v>17957.488794334819</v>
      </c>
      <c r="W93" s="58">
        <f t="shared" si="19"/>
        <v>60957.999999999985</v>
      </c>
      <c r="X93" s="58">
        <f t="shared" si="20"/>
        <v>98720.709337183391</v>
      </c>
      <c r="Y93" s="58">
        <f t="shared" si="13"/>
        <v>94881.09547</v>
      </c>
      <c r="Z93" s="59">
        <f t="shared" si="14"/>
        <v>17.875796404765044</v>
      </c>
      <c r="AA93" s="60">
        <f t="shared" si="15"/>
        <v>82.12420359523496</v>
      </c>
      <c r="AB93" s="85" t="str">
        <f t="shared" si="16"/>
        <v>ALTO</v>
      </c>
      <c r="AC93" s="86" t="str">
        <f t="shared" si="21"/>
        <v>VALOR PROMEDIO UNITARIO</v>
      </c>
      <c r="AD93" s="87">
        <f t="shared" si="22"/>
        <v>100457</v>
      </c>
      <c r="AE93" s="55">
        <f t="shared" si="23"/>
        <v>100457</v>
      </c>
    </row>
    <row r="94" spans="1:31" ht="20.399999999999999">
      <c r="A94" s="19"/>
      <c r="B94" s="81">
        <v>89</v>
      </c>
      <c r="C94" s="90" t="s">
        <v>130</v>
      </c>
      <c r="D94" s="81" t="s">
        <v>39</v>
      </c>
      <c r="E94" s="82" t="s">
        <v>40</v>
      </c>
      <c r="F94" s="83">
        <v>44030</v>
      </c>
      <c r="G94" s="84">
        <v>24383.199999999997</v>
      </c>
      <c r="H94" s="84">
        <v>25639.144999999997</v>
      </c>
      <c r="I94" s="84">
        <v>26045.61925</v>
      </c>
      <c r="J94" s="84">
        <v>25013.8</v>
      </c>
      <c r="K94" s="84">
        <v>27906.645969999994</v>
      </c>
      <c r="L94" s="84">
        <v>32660.518659999998</v>
      </c>
      <c r="M94" s="84">
        <v>26045.61925</v>
      </c>
      <c r="N94" s="84">
        <v>35019.32</v>
      </c>
      <c r="O94" s="84">
        <v>26889.834999999999</v>
      </c>
      <c r="P94" s="84">
        <v>27831.60457</v>
      </c>
      <c r="Q94" s="84">
        <v>37208.027499999997</v>
      </c>
      <c r="R94" s="84">
        <v>37145.492999999995</v>
      </c>
      <c r="S94" s="84">
        <v>35212.99828</v>
      </c>
      <c r="T94" s="56">
        <f t="shared" si="17"/>
        <v>14</v>
      </c>
      <c r="U94" s="57">
        <f t="shared" si="12"/>
        <v>30788</v>
      </c>
      <c r="V94" s="58">
        <f t="shared" si="18"/>
        <v>5831.3690587754991</v>
      </c>
      <c r="W94" s="58">
        <f t="shared" si="19"/>
        <v>24383.199999999997</v>
      </c>
      <c r="X94" s="58">
        <f t="shared" si="20"/>
        <v>30273.130010538607</v>
      </c>
      <c r="Y94" s="58">
        <f t="shared" si="13"/>
        <v>27869.125269999997</v>
      </c>
      <c r="Z94" s="59">
        <f t="shared" si="14"/>
        <v>18.940395799582628</v>
      </c>
      <c r="AA94" s="60">
        <f t="shared" si="15"/>
        <v>81.059604200417368</v>
      </c>
      <c r="AB94" s="85" t="str">
        <f t="shared" si="16"/>
        <v>ALTO</v>
      </c>
      <c r="AC94" s="86" t="str">
        <f t="shared" si="21"/>
        <v>VALOR PROMEDIO UNITARIO</v>
      </c>
      <c r="AD94" s="87">
        <f t="shared" si="22"/>
        <v>30788</v>
      </c>
      <c r="AE94" s="55">
        <f t="shared" si="23"/>
        <v>30788</v>
      </c>
    </row>
    <row r="95" spans="1:31" ht="20.399999999999999">
      <c r="A95" s="19"/>
      <c r="B95" s="81">
        <v>90</v>
      </c>
      <c r="C95" s="90" t="s">
        <v>131</v>
      </c>
      <c r="D95" s="81" t="s">
        <v>39</v>
      </c>
      <c r="E95" s="82" t="s">
        <v>40</v>
      </c>
      <c r="F95" s="83">
        <v>34510</v>
      </c>
      <c r="G95" s="84">
        <v>17068.239999999998</v>
      </c>
      <c r="H95" s="84">
        <v>21537.091999999997</v>
      </c>
      <c r="I95" s="84">
        <v>21878.320169999995</v>
      </c>
      <c r="J95" s="84">
        <v>25013.8</v>
      </c>
      <c r="K95" s="84">
        <v>23441.682669999998</v>
      </c>
      <c r="L95" s="84">
        <v>27435.135839999999</v>
      </c>
      <c r="M95" s="84">
        <v>21878.320169999995</v>
      </c>
      <c r="N95" s="84">
        <v>28765.87</v>
      </c>
      <c r="O95" s="84">
        <v>22587.040999999997</v>
      </c>
      <c r="P95" s="84">
        <v>23366.64127</v>
      </c>
      <c r="Q95" s="84">
        <v>31254.743099999996</v>
      </c>
      <c r="R95" s="84">
        <v>31142.180999999997</v>
      </c>
      <c r="S95" s="84">
        <v>29579.259919999997</v>
      </c>
      <c r="T95" s="56">
        <f t="shared" si="17"/>
        <v>14</v>
      </c>
      <c r="U95" s="57">
        <f t="shared" si="12"/>
        <v>25676</v>
      </c>
      <c r="V95" s="58">
        <f t="shared" si="18"/>
        <v>4685.0269139075444</v>
      </c>
      <c r="W95" s="58">
        <f t="shared" si="19"/>
        <v>17068.239999999998</v>
      </c>
      <c r="X95" s="58">
        <f t="shared" si="20"/>
        <v>25244.810821735009</v>
      </c>
      <c r="Y95" s="58">
        <f t="shared" si="13"/>
        <v>24227.741334999999</v>
      </c>
      <c r="Z95" s="59">
        <f t="shared" si="14"/>
        <v>18.246716443011156</v>
      </c>
      <c r="AA95" s="60">
        <f t="shared" si="15"/>
        <v>81.753283556988848</v>
      </c>
      <c r="AB95" s="85" t="str">
        <f t="shared" si="16"/>
        <v>ALTO</v>
      </c>
      <c r="AC95" s="86" t="str">
        <f t="shared" si="21"/>
        <v>VALOR PROMEDIO UNITARIO</v>
      </c>
      <c r="AD95" s="87">
        <f t="shared" si="22"/>
        <v>25676</v>
      </c>
      <c r="AE95" s="55">
        <f t="shared" si="23"/>
        <v>25676</v>
      </c>
    </row>
    <row r="96" spans="1:31" ht="20.399999999999999">
      <c r="A96" s="19"/>
      <c r="B96" s="81">
        <v>91</v>
      </c>
      <c r="C96" s="90" t="s">
        <v>132</v>
      </c>
      <c r="D96" s="81" t="s">
        <v>39</v>
      </c>
      <c r="E96" s="82" t="s">
        <v>40</v>
      </c>
      <c r="F96" s="83">
        <v>32130</v>
      </c>
      <c r="G96" s="84">
        <v>17068.239999999998</v>
      </c>
      <c r="H96" s="84">
        <v>20511.315999999999</v>
      </c>
      <c r="I96" s="84">
        <v>20836.495399999996</v>
      </c>
      <c r="J96" s="84">
        <v>25013.8</v>
      </c>
      <c r="K96" s="84">
        <v>22324.816499999997</v>
      </c>
      <c r="L96" s="84">
        <v>26128.164789999995</v>
      </c>
      <c r="M96" s="84">
        <v>20836.495399999996</v>
      </c>
      <c r="N96" s="84">
        <v>27515.179999999997</v>
      </c>
      <c r="O96" s="84">
        <v>21511.867999999999</v>
      </c>
      <c r="P96" s="84">
        <v>22324.816499999997</v>
      </c>
      <c r="Q96" s="84">
        <v>29766.421999999999</v>
      </c>
      <c r="R96" s="84">
        <v>29641.352999999999</v>
      </c>
      <c r="S96" s="84">
        <v>28171.130119999998</v>
      </c>
      <c r="T96" s="56">
        <f t="shared" si="17"/>
        <v>14</v>
      </c>
      <c r="U96" s="57">
        <f t="shared" si="12"/>
        <v>24556</v>
      </c>
      <c r="V96" s="58">
        <f t="shared" si="18"/>
        <v>4261.1243415651152</v>
      </c>
      <c r="W96" s="58">
        <f t="shared" si="19"/>
        <v>17068.239999999998</v>
      </c>
      <c r="X96" s="58">
        <f t="shared" si="20"/>
        <v>24183.571414504255</v>
      </c>
      <c r="Y96" s="58">
        <f t="shared" si="13"/>
        <v>23669.308249999998</v>
      </c>
      <c r="Z96" s="59">
        <f t="shared" si="14"/>
        <v>17.352680980473671</v>
      </c>
      <c r="AA96" s="60">
        <f t="shared" si="15"/>
        <v>82.647319019526321</v>
      </c>
      <c r="AB96" s="85" t="str">
        <f t="shared" si="16"/>
        <v>ALTO</v>
      </c>
      <c r="AC96" s="86" t="str">
        <f t="shared" si="21"/>
        <v>VALOR PROMEDIO UNITARIO</v>
      </c>
      <c r="AD96" s="87">
        <f t="shared" si="22"/>
        <v>24556</v>
      </c>
      <c r="AE96" s="55">
        <f t="shared" si="23"/>
        <v>24556</v>
      </c>
    </row>
    <row r="97" spans="1:33" ht="20.399999999999999">
      <c r="A97" s="19"/>
      <c r="B97" s="81">
        <v>92</v>
      </c>
      <c r="C97" s="90" t="s">
        <v>133</v>
      </c>
      <c r="D97" s="81" t="s">
        <v>39</v>
      </c>
      <c r="E97" s="82" t="s">
        <v>40</v>
      </c>
      <c r="F97" s="83">
        <v>29750</v>
      </c>
      <c r="G97" s="84">
        <v>21944.879999999997</v>
      </c>
      <c r="H97" s="84">
        <v>22562.867999999999</v>
      </c>
      <c r="I97" s="84">
        <v>22920.144939999998</v>
      </c>
      <c r="J97" s="84">
        <v>25013.8</v>
      </c>
      <c r="K97" s="84">
        <v>24557.298149999995</v>
      </c>
      <c r="L97" s="84">
        <v>28740.856199999995</v>
      </c>
      <c r="M97" s="84">
        <v>22920.144939999998</v>
      </c>
      <c r="N97" s="84">
        <v>31267.249999999996</v>
      </c>
      <c r="O97" s="84">
        <v>23663.264999999999</v>
      </c>
      <c r="P97" s="84">
        <v>24557.298149999995</v>
      </c>
      <c r="Q97" s="84">
        <v>32743.064199999993</v>
      </c>
      <c r="R97" s="84">
        <v>32392.870999999999</v>
      </c>
      <c r="S97" s="84">
        <v>30987.389719999996</v>
      </c>
      <c r="T97" s="56">
        <f t="shared" si="17"/>
        <v>14</v>
      </c>
      <c r="U97" s="57">
        <f t="shared" si="12"/>
        <v>26716</v>
      </c>
      <c r="V97" s="58">
        <f t="shared" si="18"/>
        <v>3883.8677140019131</v>
      </c>
      <c r="W97" s="58">
        <f t="shared" si="19"/>
        <v>21944.879999999997</v>
      </c>
      <c r="X97" s="58">
        <f t="shared" si="20"/>
        <v>26439.771876344472</v>
      </c>
      <c r="Y97" s="58">
        <f t="shared" si="13"/>
        <v>24785.549074999995</v>
      </c>
      <c r="Z97" s="59">
        <f t="shared" si="14"/>
        <v>14.537609350209287</v>
      </c>
      <c r="AA97" s="60">
        <f t="shared" si="15"/>
        <v>85.462390649790706</v>
      </c>
      <c r="AB97" s="85" t="str">
        <f t="shared" si="16"/>
        <v>ALTO</v>
      </c>
      <c r="AC97" s="86" t="str">
        <f t="shared" si="21"/>
        <v>VALOR PROMEDIO UNITARIO</v>
      </c>
      <c r="AD97" s="87">
        <f t="shared" si="22"/>
        <v>26716</v>
      </c>
      <c r="AE97" s="55">
        <f t="shared" si="23"/>
        <v>26716</v>
      </c>
    </row>
    <row r="98" spans="1:33" ht="20.399999999999999">
      <c r="A98" s="19"/>
      <c r="B98" s="81">
        <v>93</v>
      </c>
      <c r="C98" s="90" t="s">
        <v>134</v>
      </c>
      <c r="D98" s="81" t="s">
        <v>39</v>
      </c>
      <c r="E98" s="82" t="s">
        <v>40</v>
      </c>
      <c r="F98" s="88"/>
      <c r="G98" s="84">
        <v>365748</v>
      </c>
      <c r="H98" s="84">
        <v>440993.29399999999</v>
      </c>
      <c r="I98" s="84">
        <v>447984.65109999996</v>
      </c>
      <c r="J98" s="89"/>
      <c r="K98" s="84">
        <v>479983.55474999995</v>
      </c>
      <c r="L98" s="84">
        <v>561757.41902000003</v>
      </c>
      <c r="M98" s="84">
        <v>447984.65109999996</v>
      </c>
      <c r="N98" s="84">
        <v>425234.6</v>
      </c>
      <c r="O98" s="84">
        <v>462505.16199999995</v>
      </c>
      <c r="P98" s="84">
        <v>479983.55474999995</v>
      </c>
      <c r="Q98" s="84">
        <v>639978.07299999997</v>
      </c>
      <c r="R98" s="84">
        <v>637851.89999999991</v>
      </c>
      <c r="S98" s="84">
        <v>605673.81135999993</v>
      </c>
      <c r="T98" s="56">
        <f t="shared" si="17"/>
        <v>12</v>
      </c>
      <c r="U98" s="57">
        <f t="shared" si="12"/>
        <v>499640</v>
      </c>
      <c r="V98" s="58">
        <f t="shared" si="18"/>
        <v>85775.876699513537</v>
      </c>
      <c r="W98" s="58">
        <f t="shared" si="19"/>
        <v>365748</v>
      </c>
      <c r="X98" s="58">
        <f t="shared" si="20"/>
        <v>492512.83833039115</v>
      </c>
      <c r="Y98" s="58">
        <f t="shared" si="13"/>
        <v>471244.35837499995</v>
      </c>
      <c r="Z98" s="59">
        <f t="shared" si="14"/>
        <v>17.167535965798081</v>
      </c>
      <c r="AA98" s="60">
        <f t="shared" si="15"/>
        <v>82.832464034201919</v>
      </c>
      <c r="AB98" s="85" t="str">
        <f t="shared" si="16"/>
        <v>ALTO</v>
      </c>
      <c r="AC98" s="86" t="str">
        <f t="shared" si="21"/>
        <v>VALOR PROMEDIO UNITARIO</v>
      </c>
      <c r="AD98" s="87">
        <f t="shared" si="22"/>
        <v>499640</v>
      </c>
      <c r="AE98" s="55">
        <f t="shared" si="23"/>
        <v>499640</v>
      </c>
    </row>
    <row r="99" spans="1:33" ht="20.399999999999999">
      <c r="A99" s="19"/>
      <c r="B99" s="81">
        <v>94</v>
      </c>
      <c r="C99" s="90" t="s">
        <v>135</v>
      </c>
      <c r="D99" s="81" t="s">
        <v>39</v>
      </c>
      <c r="E99" s="82" t="s">
        <v>40</v>
      </c>
      <c r="F99" s="88"/>
      <c r="G99" s="84">
        <v>7314.9599999999982</v>
      </c>
      <c r="H99" s="84">
        <v>10255.657999999999</v>
      </c>
      <c r="I99" s="84">
        <v>10418.247699999998</v>
      </c>
      <c r="J99" s="84">
        <v>10005.519999999999</v>
      </c>
      <c r="K99" s="84">
        <v>11162.408249999999</v>
      </c>
      <c r="L99" s="84">
        <v>13064.70774</v>
      </c>
      <c r="M99" s="84">
        <v>10418.247699999998</v>
      </c>
      <c r="N99" s="84">
        <v>12506.9</v>
      </c>
      <c r="O99" s="84">
        <v>10755.933999999999</v>
      </c>
      <c r="P99" s="84">
        <v>11162.408249999999</v>
      </c>
      <c r="Q99" s="84">
        <v>14883.210999999999</v>
      </c>
      <c r="R99" s="84">
        <v>12319.296499999999</v>
      </c>
      <c r="S99" s="84">
        <v>14084.955479999999</v>
      </c>
      <c r="T99" s="56">
        <f t="shared" si="17"/>
        <v>13</v>
      </c>
      <c r="U99" s="57">
        <f t="shared" si="12"/>
        <v>11412</v>
      </c>
      <c r="V99" s="58">
        <f t="shared" si="18"/>
        <v>1892.872932071914</v>
      </c>
      <c r="W99" s="58">
        <f t="shared" si="19"/>
        <v>7314.9599999999982</v>
      </c>
      <c r="X99" s="58">
        <f t="shared" si="20"/>
        <v>11246.957778563909</v>
      </c>
      <c r="Y99" s="58">
        <f t="shared" si="13"/>
        <v>11162.408249999999</v>
      </c>
      <c r="Z99" s="59">
        <f t="shared" si="14"/>
        <v>16.586688854468225</v>
      </c>
      <c r="AA99" s="60">
        <f t="shared" si="15"/>
        <v>83.413311145531779</v>
      </c>
      <c r="AB99" s="85" t="str">
        <f t="shared" si="16"/>
        <v>ALTO</v>
      </c>
      <c r="AC99" s="86" t="str">
        <f t="shared" si="21"/>
        <v>VALOR PROMEDIO UNITARIO</v>
      </c>
      <c r="AD99" s="87">
        <f t="shared" si="22"/>
        <v>11412</v>
      </c>
      <c r="AE99" s="55">
        <f t="shared" si="23"/>
        <v>11412</v>
      </c>
    </row>
    <row r="100" spans="1:33" ht="20.399999999999999">
      <c r="A100" s="27"/>
      <c r="B100" s="81">
        <v>95</v>
      </c>
      <c r="C100" s="90" t="s">
        <v>136</v>
      </c>
      <c r="D100" s="81" t="s">
        <v>39</v>
      </c>
      <c r="E100" s="82" t="s">
        <v>40</v>
      </c>
      <c r="F100" s="88"/>
      <c r="G100" s="84">
        <v>121915.99999999997</v>
      </c>
      <c r="H100" s="84">
        <v>184601.84399999998</v>
      </c>
      <c r="I100" s="84">
        <v>187528.45859999998</v>
      </c>
      <c r="J100" s="84">
        <v>187603.5</v>
      </c>
      <c r="K100" s="84">
        <v>200923.34849999999</v>
      </c>
      <c r="L100" s="84">
        <v>235154.73379999999</v>
      </c>
      <c r="M100" s="84">
        <v>187528.45859999998</v>
      </c>
      <c r="N100" s="84">
        <v>187603.5</v>
      </c>
      <c r="O100" s="84">
        <v>193606.81199999998</v>
      </c>
      <c r="P100" s="84">
        <v>200923.34849999999</v>
      </c>
      <c r="Q100" s="84">
        <v>267897.79800000001</v>
      </c>
      <c r="R100" s="84">
        <v>261269.14099999997</v>
      </c>
      <c r="S100" s="84">
        <v>253537.73275999996</v>
      </c>
      <c r="T100" s="56">
        <f t="shared" si="17"/>
        <v>13</v>
      </c>
      <c r="U100" s="57">
        <f t="shared" si="12"/>
        <v>205392</v>
      </c>
      <c r="V100" s="58">
        <f t="shared" si="18"/>
        <v>38313.922729932747</v>
      </c>
      <c r="W100" s="58">
        <f t="shared" si="19"/>
        <v>121915.99999999997</v>
      </c>
      <c r="X100" s="58">
        <f t="shared" si="20"/>
        <v>201598.97011021839</v>
      </c>
      <c r="Y100" s="58">
        <f t="shared" si="13"/>
        <v>193606.81199999998</v>
      </c>
      <c r="Z100" s="59">
        <f t="shared" si="14"/>
        <v>18.65404822482509</v>
      </c>
      <c r="AA100" s="60">
        <f t="shared" si="15"/>
        <v>81.34595177517491</v>
      </c>
      <c r="AB100" s="85" t="str">
        <f t="shared" si="16"/>
        <v>ALTO</v>
      </c>
      <c r="AC100" s="86" t="str">
        <f t="shared" si="21"/>
        <v>VALOR PROMEDIO UNITARIO</v>
      </c>
      <c r="AD100" s="87">
        <f t="shared" si="22"/>
        <v>205392</v>
      </c>
      <c r="AE100" s="55">
        <f t="shared" si="23"/>
        <v>205392</v>
      </c>
      <c r="AG100" s="14"/>
    </row>
    <row r="101" spans="1:33" ht="20.399999999999999">
      <c r="A101" s="27"/>
      <c r="B101" s="81">
        <v>96</v>
      </c>
      <c r="C101" s="90" t="s">
        <v>137</v>
      </c>
      <c r="D101" s="81" t="s">
        <v>39</v>
      </c>
      <c r="E101" s="82" t="s">
        <v>40</v>
      </c>
      <c r="F101" s="83">
        <v>690200</v>
      </c>
      <c r="G101" s="84">
        <v>536430.39999999991</v>
      </c>
      <c r="H101" s="84">
        <v>809819.67299999995</v>
      </c>
      <c r="I101" s="84">
        <v>822658.17678463995</v>
      </c>
      <c r="J101" s="84">
        <v>975538.2</v>
      </c>
      <c r="K101" s="84">
        <v>881420.02542999992</v>
      </c>
      <c r="L101" s="84">
        <v>1031586.6216599998</v>
      </c>
      <c r="M101" s="84">
        <v>822657.60646999988</v>
      </c>
      <c r="N101" s="84">
        <v>587824.29999999993</v>
      </c>
      <c r="O101" s="84">
        <v>849322.55899999989</v>
      </c>
      <c r="P101" s="84">
        <v>881383.75541999983</v>
      </c>
      <c r="Q101" s="84">
        <v>1175225.9668351999</v>
      </c>
      <c r="R101" s="84">
        <v>1156888.25</v>
      </c>
      <c r="S101" s="84">
        <v>1112231.1338799999</v>
      </c>
      <c r="T101" s="56">
        <f t="shared" si="17"/>
        <v>14</v>
      </c>
      <c r="U101" s="57">
        <f t="shared" si="12"/>
        <v>880942</v>
      </c>
      <c r="V101" s="58">
        <f t="shared" si="18"/>
        <v>189308.46037967174</v>
      </c>
      <c r="W101" s="58">
        <f t="shared" si="19"/>
        <v>536430.39999999991</v>
      </c>
      <c r="X101" s="58">
        <f t="shared" si="20"/>
        <v>859344.35016144102</v>
      </c>
      <c r="Y101" s="58">
        <f t="shared" si="13"/>
        <v>865353.15720999986</v>
      </c>
      <c r="Z101" s="59">
        <f t="shared" si="14"/>
        <v>21.489321701050894</v>
      </c>
      <c r="AA101" s="60">
        <f t="shared" si="15"/>
        <v>78.510678298949102</v>
      </c>
      <c r="AB101" s="85" t="str">
        <f t="shared" si="16"/>
        <v>ALTO</v>
      </c>
      <c r="AC101" s="86" t="str">
        <f t="shared" si="21"/>
        <v>VALOR PROMEDIO UNITARIO</v>
      </c>
      <c r="AD101" s="87">
        <f t="shared" si="22"/>
        <v>880942</v>
      </c>
      <c r="AE101" s="55">
        <f t="shared" si="23"/>
        <v>880942</v>
      </c>
      <c r="AG101" s="14"/>
    </row>
    <row r="102" spans="1:33" ht="20.399999999999999">
      <c r="A102" s="27"/>
      <c r="B102" s="81">
        <v>97</v>
      </c>
      <c r="C102" s="90" t="s">
        <v>138</v>
      </c>
      <c r="D102" s="81" t="s">
        <v>39</v>
      </c>
      <c r="E102" s="82" t="s">
        <v>40</v>
      </c>
      <c r="F102" s="88"/>
      <c r="G102" s="84">
        <v>731496</v>
      </c>
      <c r="H102" s="84">
        <v>1186660.9779999999</v>
      </c>
      <c r="I102" s="84">
        <v>1205473.5630468298</v>
      </c>
      <c r="J102" s="84">
        <v>1375759</v>
      </c>
      <c r="K102" s="84">
        <v>1291578.8081699999</v>
      </c>
      <c r="L102" s="84">
        <v>1511623.9560799997</v>
      </c>
      <c r="M102" s="84">
        <v>1205473.8044299998</v>
      </c>
      <c r="N102" s="84">
        <v>875483</v>
      </c>
      <c r="O102" s="84">
        <v>1244546.905</v>
      </c>
      <c r="P102" s="84">
        <v>1291565.0505799998</v>
      </c>
      <c r="Q102" s="84">
        <v>1722105.0900668998</v>
      </c>
      <c r="R102" s="84">
        <v>1719698.75</v>
      </c>
      <c r="S102" s="84">
        <v>1629796.2520399997</v>
      </c>
      <c r="T102" s="56">
        <f t="shared" si="17"/>
        <v>13</v>
      </c>
      <c r="U102" s="57">
        <f t="shared" si="12"/>
        <v>1307020</v>
      </c>
      <c r="V102" s="58">
        <f t="shared" si="18"/>
        <v>284241.71103845479</v>
      </c>
      <c r="W102" s="58">
        <f t="shared" si="19"/>
        <v>731496</v>
      </c>
      <c r="X102" s="58">
        <f t="shared" si="20"/>
        <v>1272822.4472249353</v>
      </c>
      <c r="Y102" s="58">
        <f t="shared" si="13"/>
        <v>1291565.0505799998</v>
      </c>
      <c r="Z102" s="59">
        <f t="shared" si="14"/>
        <v>21.747311520746031</v>
      </c>
      <c r="AA102" s="60">
        <f t="shared" si="15"/>
        <v>78.252688479253976</v>
      </c>
      <c r="AB102" s="85" t="str">
        <f t="shared" si="16"/>
        <v>ALTO</v>
      </c>
      <c r="AC102" s="86" t="str">
        <f t="shared" si="21"/>
        <v>VALOR PROMEDIO UNITARIO</v>
      </c>
      <c r="AD102" s="87">
        <f t="shared" si="22"/>
        <v>1307020</v>
      </c>
      <c r="AE102" s="55">
        <f t="shared" si="23"/>
        <v>1307020</v>
      </c>
      <c r="AG102" s="14"/>
    </row>
    <row r="103" spans="1:33" ht="20.399999999999999">
      <c r="A103" s="27"/>
      <c r="B103" s="81">
        <v>98</v>
      </c>
      <c r="C103" s="90" t="s">
        <v>139</v>
      </c>
      <c r="D103" s="81" t="s">
        <v>39</v>
      </c>
      <c r="E103" s="82" t="s">
        <v>40</v>
      </c>
      <c r="F103" s="88"/>
      <c r="G103" s="84">
        <v>731496</v>
      </c>
      <c r="H103" s="84">
        <v>1230678.96</v>
      </c>
      <c r="I103" s="84">
        <v>1250189.7239999999</v>
      </c>
      <c r="J103" s="84">
        <v>1438293.5</v>
      </c>
      <c r="K103" s="84">
        <v>1339488.99</v>
      </c>
      <c r="L103" s="84">
        <v>1567697.39154</v>
      </c>
      <c r="M103" s="84">
        <v>1250189.7239999999</v>
      </c>
      <c r="N103" s="84">
        <v>1063086.5</v>
      </c>
      <c r="O103" s="84">
        <v>1290712.0799999998</v>
      </c>
      <c r="P103" s="84">
        <v>1339488.99</v>
      </c>
      <c r="Q103" s="84">
        <v>1785985.3199999998</v>
      </c>
      <c r="R103" s="84">
        <v>1775979.7999999998</v>
      </c>
      <c r="S103" s="84">
        <v>1690253.1772799997</v>
      </c>
      <c r="T103" s="56">
        <f t="shared" si="17"/>
        <v>13</v>
      </c>
      <c r="U103" s="57">
        <f t="shared" si="12"/>
        <v>1365657</v>
      </c>
      <c r="V103" s="58">
        <f t="shared" si="18"/>
        <v>283125.35452858795</v>
      </c>
      <c r="W103" s="58">
        <f t="shared" si="19"/>
        <v>731496</v>
      </c>
      <c r="X103" s="58">
        <f t="shared" si="20"/>
        <v>1332804.1274039971</v>
      </c>
      <c r="Y103" s="58">
        <f t="shared" si="13"/>
        <v>1339488.99</v>
      </c>
      <c r="Z103" s="59">
        <f t="shared" si="14"/>
        <v>20.731805609211388</v>
      </c>
      <c r="AA103" s="60">
        <f t="shared" si="15"/>
        <v>79.268194390788608</v>
      </c>
      <c r="AB103" s="85" t="str">
        <f t="shared" si="16"/>
        <v>ALTO</v>
      </c>
      <c r="AC103" s="86" t="str">
        <f t="shared" si="21"/>
        <v>VALOR PROMEDIO UNITARIO</v>
      </c>
      <c r="AD103" s="87">
        <f t="shared" si="22"/>
        <v>1365657</v>
      </c>
      <c r="AE103" s="55">
        <f t="shared" si="23"/>
        <v>1365657</v>
      </c>
      <c r="AG103" s="14"/>
    </row>
    <row r="104" spans="1:33" ht="20.399999999999999">
      <c r="A104" s="27"/>
      <c r="B104" s="81">
        <v>99</v>
      </c>
      <c r="C104" s="90" t="s">
        <v>140</v>
      </c>
      <c r="D104" s="81" t="s">
        <v>39</v>
      </c>
      <c r="E104" s="82" t="s">
        <v>40</v>
      </c>
      <c r="F104" s="88"/>
      <c r="G104" s="84">
        <v>853412</v>
      </c>
      <c r="H104" s="84">
        <v>984543.16799999995</v>
      </c>
      <c r="I104" s="84">
        <v>1000151.7791999999</v>
      </c>
      <c r="J104" s="84">
        <v>1188155.5</v>
      </c>
      <c r="K104" s="84">
        <v>1071591.192</v>
      </c>
      <c r="L104" s="84">
        <v>1254156.9126799998</v>
      </c>
      <c r="M104" s="84">
        <v>1000151.7791999999</v>
      </c>
      <c r="N104" s="84">
        <v>875483</v>
      </c>
      <c r="O104" s="84">
        <v>1032569.664</v>
      </c>
      <c r="P104" s="84">
        <v>1071591.192</v>
      </c>
      <c r="Q104" s="84">
        <v>1428788.2559999998</v>
      </c>
      <c r="R104" s="84">
        <v>1375759</v>
      </c>
      <c r="S104" s="84">
        <v>1352202.0541599998</v>
      </c>
      <c r="T104" s="56">
        <f t="shared" si="17"/>
        <v>13</v>
      </c>
      <c r="U104" s="57">
        <f t="shared" si="12"/>
        <v>1114504</v>
      </c>
      <c r="V104" s="58">
        <f t="shared" si="18"/>
        <v>181276.58768955749</v>
      </c>
      <c r="W104" s="58">
        <f t="shared" si="19"/>
        <v>853412</v>
      </c>
      <c r="X104" s="58">
        <f t="shared" si="20"/>
        <v>1100082.3709928694</v>
      </c>
      <c r="Y104" s="58">
        <f t="shared" si="13"/>
        <v>1071591.192</v>
      </c>
      <c r="Z104" s="59">
        <f t="shared" si="14"/>
        <v>16.265225399779407</v>
      </c>
      <c r="AA104" s="60">
        <f t="shared" si="15"/>
        <v>83.734774600220589</v>
      </c>
      <c r="AB104" s="85" t="str">
        <f t="shared" si="16"/>
        <v>ALTO</v>
      </c>
      <c r="AC104" s="86" t="str">
        <f t="shared" si="21"/>
        <v>VALOR PROMEDIO UNITARIO</v>
      </c>
      <c r="AD104" s="87">
        <f t="shared" si="22"/>
        <v>1114504</v>
      </c>
      <c r="AE104" s="55">
        <f t="shared" si="23"/>
        <v>1114504</v>
      </c>
      <c r="AG104" s="14"/>
    </row>
    <row r="105" spans="1:33" ht="20.399999999999999">
      <c r="A105" s="27"/>
      <c r="B105" s="81">
        <v>100</v>
      </c>
      <c r="C105" s="90" t="s">
        <v>141</v>
      </c>
      <c r="D105" s="81" t="s">
        <v>39</v>
      </c>
      <c r="E105" s="82" t="s">
        <v>40</v>
      </c>
      <c r="F105" s="88"/>
      <c r="G105" s="84">
        <v>85341.2</v>
      </c>
      <c r="H105" s="84">
        <v>82045.263999999996</v>
      </c>
      <c r="I105" s="84">
        <v>83345.981599999985</v>
      </c>
      <c r="J105" s="84">
        <v>100055.2</v>
      </c>
      <c r="K105" s="84">
        <v>89299.265999999989</v>
      </c>
      <c r="L105" s="84">
        <v>104512.65915999998</v>
      </c>
      <c r="M105" s="84">
        <v>83345.981599999985</v>
      </c>
      <c r="N105" s="84">
        <v>75041.399999999994</v>
      </c>
      <c r="O105" s="84">
        <v>86047.471999999994</v>
      </c>
      <c r="P105" s="84">
        <v>89299.265999999989</v>
      </c>
      <c r="Q105" s="84">
        <v>119065.68799999999</v>
      </c>
      <c r="R105" s="84">
        <v>118815.54999999999</v>
      </c>
      <c r="S105" s="84">
        <v>112683.30131999998</v>
      </c>
      <c r="T105" s="56">
        <f t="shared" si="17"/>
        <v>13</v>
      </c>
      <c r="U105" s="57">
        <f t="shared" si="12"/>
        <v>94531</v>
      </c>
      <c r="V105" s="58">
        <f t="shared" si="18"/>
        <v>14273.317678442365</v>
      </c>
      <c r="W105" s="58">
        <f t="shared" si="19"/>
        <v>75041.399999999994</v>
      </c>
      <c r="X105" s="58">
        <f t="shared" si="20"/>
        <v>93501.548575141089</v>
      </c>
      <c r="Y105" s="58">
        <f t="shared" si="13"/>
        <v>89299.265999999989</v>
      </c>
      <c r="Z105" s="59">
        <f t="shared" si="14"/>
        <v>15.099086731804768</v>
      </c>
      <c r="AA105" s="60">
        <f t="shared" si="15"/>
        <v>84.900913268195239</v>
      </c>
      <c r="AB105" s="85" t="str">
        <f t="shared" si="16"/>
        <v>ALTO</v>
      </c>
      <c r="AC105" s="86" t="str">
        <f t="shared" si="21"/>
        <v>VALOR PROMEDIO UNITARIO</v>
      </c>
      <c r="AD105" s="87">
        <f t="shared" si="22"/>
        <v>94531</v>
      </c>
      <c r="AE105" s="55">
        <f t="shared" si="23"/>
        <v>94531</v>
      </c>
      <c r="AG105" s="14"/>
    </row>
    <row r="106" spans="1:33" ht="20.399999999999999">
      <c r="A106" s="27"/>
      <c r="B106" s="81">
        <v>101</v>
      </c>
      <c r="C106" s="90" t="s">
        <v>142</v>
      </c>
      <c r="D106" s="81" t="s">
        <v>39</v>
      </c>
      <c r="E106" s="82" t="s">
        <v>40</v>
      </c>
      <c r="F106" s="83">
        <v>285600</v>
      </c>
      <c r="G106" s="84">
        <v>243831.99999999994</v>
      </c>
      <c r="H106" s="84">
        <v>440993.29399999999</v>
      </c>
      <c r="I106" s="84">
        <v>447984.65109999996</v>
      </c>
      <c r="J106" s="84">
        <v>512782.89999999997</v>
      </c>
      <c r="K106" s="84">
        <v>479983.55474999995</v>
      </c>
      <c r="L106" s="84">
        <v>561757.41902000003</v>
      </c>
      <c r="M106" s="84">
        <v>447984.65109999996</v>
      </c>
      <c r="N106" s="84">
        <v>262644.89999999997</v>
      </c>
      <c r="O106" s="84">
        <v>462505.16199999995</v>
      </c>
      <c r="P106" s="84">
        <v>479983.55474999995</v>
      </c>
      <c r="Q106" s="84">
        <v>639978.07299999997</v>
      </c>
      <c r="R106" s="84">
        <v>637851.89999999991</v>
      </c>
      <c r="S106" s="84">
        <v>605673.81135999993</v>
      </c>
      <c r="T106" s="56">
        <f t="shared" si="17"/>
        <v>14</v>
      </c>
      <c r="U106" s="57">
        <f t="shared" si="12"/>
        <v>464968</v>
      </c>
      <c r="V106" s="58">
        <f t="shared" si="18"/>
        <v>124093.06733178443</v>
      </c>
      <c r="W106" s="58">
        <f t="shared" si="19"/>
        <v>243831.99999999994</v>
      </c>
      <c r="X106" s="58">
        <f t="shared" si="20"/>
        <v>445901.97364353365</v>
      </c>
      <c r="Y106" s="58">
        <f t="shared" si="13"/>
        <v>471244.35837499995</v>
      </c>
      <c r="Z106" s="59">
        <f t="shared" si="14"/>
        <v>26.68851777580058</v>
      </c>
      <c r="AA106" s="60">
        <f t="shared" si="15"/>
        <v>73.311482224199423</v>
      </c>
      <c r="AB106" s="85" t="str">
        <f t="shared" si="16"/>
        <v>ALTO</v>
      </c>
      <c r="AC106" s="86" t="str">
        <f t="shared" si="21"/>
        <v>VALOR PROMEDIO UNITARIO</v>
      </c>
      <c r="AD106" s="87">
        <f t="shared" si="22"/>
        <v>464968</v>
      </c>
      <c r="AE106" s="55">
        <f t="shared" si="23"/>
        <v>464968</v>
      </c>
      <c r="AG106" s="14"/>
    </row>
    <row r="107" spans="1:33" ht="20.399999999999999">
      <c r="A107" s="27"/>
      <c r="B107" s="81">
        <v>102</v>
      </c>
      <c r="C107" s="90" t="s">
        <v>143</v>
      </c>
      <c r="D107" s="81" t="s">
        <v>39</v>
      </c>
      <c r="E107" s="82" t="s">
        <v>40</v>
      </c>
      <c r="F107" s="83"/>
      <c r="G107" s="84">
        <v>731496</v>
      </c>
      <c r="H107" s="84">
        <v>871730.92999999993</v>
      </c>
      <c r="I107" s="84">
        <v>885551.05449999997</v>
      </c>
      <c r="J107" s="84">
        <v>1075593.3999999999</v>
      </c>
      <c r="K107" s="84">
        <v>948804.70124999993</v>
      </c>
      <c r="L107" s="84">
        <v>1110451.38099</v>
      </c>
      <c r="M107" s="84">
        <v>885551.05449999997</v>
      </c>
      <c r="N107" s="84">
        <v>625345</v>
      </c>
      <c r="O107" s="84">
        <v>914254.3899999999</v>
      </c>
      <c r="P107" s="84">
        <v>948804.70124999993</v>
      </c>
      <c r="Q107" s="84">
        <v>1265072.9349999998</v>
      </c>
      <c r="R107" s="84">
        <v>1248939.034</v>
      </c>
      <c r="S107" s="84">
        <v>1197262.6672399999</v>
      </c>
      <c r="T107" s="56">
        <f t="shared" si="17"/>
        <v>13</v>
      </c>
      <c r="U107" s="57">
        <f t="shared" si="12"/>
        <v>977604</v>
      </c>
      <c r="V107" s="58">
        <f t="shared" si="18"/>
        <v>186102.84337438998</v>
      </c>
      <c r="W107" s="58">
        <f t="shared" si="19"/>
        <v>625345</v>
      </c>
      <c r="X107" s="58">
        <f t="shared" si="20"/>
        <v>959155.27142760972</v>
      </c>
      <c r="Y107" s="58">
        <f t="shared" si="13"/>
        <v>948804.70124999993</v>
      </c>
      <c r="Z107" s="59">
        <f t="shared" si="14"/>
        <v>19.036628673204074</v>
      </c>
      <c r="AA107" s="60">
        <f t="shared" si="15"/>
        <v>80.963371326795922</v>
      </c>
      <c r="AB107" s="85" t="str">
        <f t="shared" si="16"/>
        <v>ALTO</v>
      </c>
      <c r="AC107" s="86" t="str">
        <f t="shared" si="21"/>
        <v>VALOR PROMEDIO UNITARIO</v>
      </c>
      <c r="AD107" s="87">
        <f t="shared" si="22"/>
        <v>977604</v>
      </c>
      <c r="AE107" s="55">
        <f t="shared" si="23"/>
        <v>977604</v>
      </c>
      <c r="AG107" s="14"/>
    </row>
    <row r="108" spans="1:33" ht="20.399999999999999">
      <c r="A108" s="27"/>
      <c r="B108" s="81">
        <v>103</v>
      </c>
      <c r="C108" s="90" t="s">
        <v>144</v>
      </c>
      <c r="D108" s="81" t="s">
        <v>39</v>
      </c>
      <c r="E108" s="82" t="s">
        <v>40</v>
      </c>
      <c r="F108" s="83"/>
      <c r="G108" s="84">
        <v>158490.79999999999</v>
      </c>
      <c r="H108" s="84">
        <v>225624.476</v>
      </c>
      <c r="I108" s="84">
        <v>229201.44939999998</v>
      </c>
      <c r="J108" s="84">
        <v>187603.5</v>
      </c>
      <c r="K108" s="84">
        <v>245572.98149999999</v>
      </c>
      <c r="L108" s="84">
        <v>287411.06338000001</v>
      </c>
      <c r="M108" s="84">
        <v>229201.44939999998</v>
      </c>
      <c r="N108" s="84">
        <v>150082.79999999999</v>
      </c>
      <c r="O108" s="84">
        <v>236630.54799999998</v>
      </c>
      <c r="P108" s="84">
        <v>245572.98149999999</v>
      </c>
      <c r="Q108" s="84">
        <v>327430.64199999999</v>
      </c>
      <c r="R108" s="84">
        <v>325179.39999999997</v>
      </c>
      <c r="S108" s="84">
        <v>309879.99299999996</v>
      </c>
      <c r="T108" s="56">
        <f t="shared" si="17"/>
        <v>13</v>
      </c>
      <c r="U108" s="57">
        <f t="shared" si="12"/>
        <v>242914</v>
      </c>
      <c r="V108" s="58">
        <f t="shared" si="18"/>
        <v>55406.101680298212</v>
      </c>
      <c r="W108" s="58">
        <f t="shared" si="19"/>
        <v>150082.79999999999</v>
      </c>
      <c r="X108" s="58">
        <f t="shared" si="20"/>
        <v>236289.11010499252</v>
      </c>
      <c r="Y108" s="58">
        <f t="shared" si="13"/>
        <v>236630.54799999998</v>
      </c>
      <c r="Z108" s="59">
        <f t="shared" si="14"/>
        <v>22.80893718776942</v>
      </c>
      <c r="AA108" s="60">
        <f t="shared" si="15"/>
        <v>77.191062812230584</v>
      </c>
      <c r="AB108" s="85" t="str">
        <f t="shared" si="16"/>
        <v>ALTO</v>
      </c>
      <c r="AC108" s="86" t="str">
        <f t="shared" si="21"/>
        <v>VALOR PROMEDIO UNITARIO</v>
      </c>
      <c r="AD108" s="87">
        <f t="shared" si="22"/>
        <v>242914</v>
      </c>
      <c r="AE108" s="55">
        <f t="shared" si="23"/>
        <v>242914</v>
      </c>
      <c r="AG108" s="14"/>
    </row>
    <row r="109" spans="1:33" ht="20.399999999999999">
      <c r="A109" s="27"/>
      <c r="B109" s="81">
        <v>104</v>
      </c>
      <c r="C109" s="90" t="s">
        <v>145</v>
      </c>
      <c r="D109" s="81" t="s">
        <v>39</v>
      </c>
      <c r="E109" s="82" t="s">
        <v>40</v>
      </c>
      <c r="F109" s="83"/>
      <c r="G109" s="84">
        <v>170682.4</v>
      </c>
      <c r="H109" s="84">
        <v>256391.44999999998</v>
      </c>
      <c r="I109" s="84">
        <v>260456.19249999998</v>
      </c>
      <c r="J109" s="84">
        <v>200110.4</v>
      </c>
      <c r="K109" s="84">
        <v>279060.20624999999</v>
      </c>
      <c r="L109" s="84">
        <v>326603.93590999994</v>
      </c>
      <c r="M109" s="84">
        <v>260456.19249999998</v>
      </c>
      <c r="N109" s="84">
        <v>150082.79999999999</v>
      </c>
      <c r="O109" s="84">
        <v>268898.34999999998</v>
      </c>
      <c r="P109" s="84">
        <v>279060.20624999999</v>
      </c>
      <c r="Q109" s="84">
        <v>372080.27499999997</v>
      </c>
      <c r="R109" s="84">
        <v>368953.55</v>
      </c>
      <c r="S109" s="84">
        <v>352136.07859999995</v>
      </c>
      <c r="T109" s="56">
        <f t="shared" si="17"/>
        <v>13</v>
      </c>
      <c r="U109" s="57">
        <f t="shared" si="12"/>
        <v>272690</v>
      </c>
      <c r="V109" s="58">
        <f t="shared" si="18"/>
        <v>67783.521078786682</v>
      </c>
      <c r="W109" s="58">
        <f t="shared" si="19"/>
        <v>150082.79999999999</v>
      </c>
      <c r="X109" s="58">
        <f t="shared" si="20"/>
        <v>263469.12486416003</v>
      </c>
      <c r="Y109" s="58">
        <f t="shared" si="13"/>
        <v>268898.34999999998</v>
      </c>
      <c r="Z109" s="59">
        <f t="shared" si="14"/>
        <v>24.857354900724882</v>
      </c>
      <c r="AA109" s="60">
        <f t="shared" si="15"/>
        <v>75.142645099275114</v>
      </c>
      <c r="AB109" s="85" t="str">
        <f t="shared" si="16"/>
        <v>ALTO</v>
      </c>
      <c r="AC109" s="86" t="str">
        <f t="shared" si="21"/>
        <v>VALOR PROMEDIO UNITARIO</v>
      </c>
      <c r="AD109" s="87">
        <f t="shared" si="22"/>
        <v>272690</v>
      </c>
      <c r="AE109" s="55">
        <f t="shared" si="23"/>
        <v>272690</v>
      </c>
      <c r="AG109" s="14"/>
    </row>
    <row r="110" spans="1:33" ht="61.2">
      <c r="A110" s="27"/>
      <c r="B110" s="81">
        <v>105</v>
      </c>
      <c r="C110" s="90" t="s">
        <v>146</v>
      </c>
      <c r="D110" s="81" t="s">
        <v>39</v>
      </c>
      <c r="E110" s="82" t="s">
        <v>40</v>
      </c>
      <c r="F110" s="83">
        <v>464100</v>
      </c>
      <c r="G110" s="84">
        <v>829028.79999999993</v>
      </c>
      <c r="H110" s="84">
        <v>1487070.41</v>
      </c>
      <c r="I110" s="84">
        <v>1510645.9164999998</v>
      </c>
      <c r="J110" s="84">
        <v>1750966</v>
      </c>
      <c r="K110" s="84">
        <v>1618549.1962499998</v>
      </c>
      <c r="L110" s="84">
        <v>1894300.0767599999</v>
      </c>
      <c r="M110" s="84">
        <v>1510645.9164999998</v>
      </c>
      <c r="N110" s="84">
        <v>1225676.2</v>
      </c>
      <c r="O110" s="84">
        <v>1559610.43</v>
      </c>
      <c r="P110" s="84">
        <v>1618549.1962499998</v>
      </c>
      <c r="Q110" s="84">
        <v>2158065.5949999997</v>
      </c>
      <c r="R110" s="84">
        <v>2151186.7999999998</v>
      </c>
      <c r="S110" s="84">
        <v>2042389.2558799998</v>
      </c>
      <c r="T110" s="56">
        <f t="shared" si="17"/>
        <v>14</v>
      </c>
      <c r="U110" s="57">
        <f t="shared" si="12"/>
        <v>1558627</v>
      </c>
      <c r="V110" s="58">
        <f t="shared" si="18"/>
        <v>459208.67606290476</v>
      </c>
      <c r="W110" s="58">
        <f t="shared" si="19"/>
        <v>464100</v>
      </c>
      <c r="X110" s="58">
        <f t="shared" si="20"/>
        <v>1462920.3521343197</v>
      </c>
      <c r="Y110" s="58">
        <f t="shared" si="13"/>
        <v>1589079.8131249999</v>
      </c>
      <c r="Z110" s="59">
        <f t="shared" si="14"/>
        <v>29.462384269161561</v>
      </c>
      <c r="AA110" s="60">
        <f t="shared" si="15"/>
        <v>70.537615730838439</v>
      </c>
      <c r="AB110" s="85" t="str">
        <f t="shared" si="16"/>
        <v>ALTO</v>
      </c>
      <c r="AC110" s="86" t="str">
        <f t="shared" si="21"/>
        <v>VALOR PROMEDIO UNITARIO</v>
      </c>
      <c r="AD110" s="87">
        <f t="shared" si="22"/>
        <v>1558627</v>
      </c>
      <c r="AE110" s="55">
        <f t="shared" si="23"/>
        <v>1558627</v>
      </c>
      <c r="AG110" s="14"/>
    </row>
    <row r="111" spans="1:33" ht="30.6">
      <c r="A111" s="27"/>
      <c r="B111" s="81">
        <v>106</v>
      </c>
      <c r="C111" s="90" t="s">
        <v>147</v>
      </c>
      <c r="D111" s="81" t="s">
        <v>148</v>
      </c>
      <c r="E111" s="82" t="s">
        <v>40</v>
      </c>
      <c r="F111" s="83">
        <v>49980</v>
      </c>
      <c r="G111" s="84">
        <v>121915.99999999997</v>
      </c>
      <c r="H111" s="84">
        <v>153834.87</v>
      </c>
      <c r="I111" s="84">
        <v>156273.71549999999</v>
      </c>
      <c r="J111" s="84">
        <v>150082.79999999999</v>
      </c>
      <c r="K111" s="84">
        <v>167436.12375</v>
      </c>
      <c r="L111" s="84">
        <v>195961.86126999996</v>
      </c>
      <c r="M111" s="84">
        <v>156273.71549999999</v>
      </c>
      <c r="N111" s="84">
        <v>212617.3</v>
      </c>
      <c r="O111" s="84">
        <v>161339.00999999998</v>
      </c>
      <c r="P111" s="84">
        <v>167436.12375</v>
      </c>
      <c r="Q111" s="84">
        <v>223248.16499999998</v>
      </c>
      <c r="R111" s="84">
        <v>218870.75</v>
      </c>
      <c r="S111" s="84">
        <v>211281.64715999996</v>
      </c>
      <c r="T111" s="56">
        <f t="shared" si="17"/>
        <v>14</v>
      </c>
      <c r="U111" s="57">
        <f t="shared" si="12"/>
        <v>167611</v>
      </c>
      <c r="V111" s="58">
        <f t="shared" si="18"/>
        <v>44060.098321579273</v>
      </c>
      <c r="W111" s="58">
        <f t="shared" si="19"/>
        <v>49980</v>
      </c>
      <c r="X111" s="58">
        <f t="shared" si="20"/>
        <v>159143.89617119206</v>
      </c>
      <c r="Y111" s="58">
        <f t="shared" si="13"/>
        <v>164387.56687499999</v>
      </c>
      <c r="Z111" s="59">
        <f t="shared" si="14"/>
        <v>26.287116192600291</v>
      </c>
      <c r="AA111" s="60">
        <f t="shared" si="15"/>
        <v>73.712883807399706</v>
      </c>
      <c r="AB111" s="85" t="str">
        <f t="shared" si="16"/>
        <v>ALTO</v>
      </c>
      <c r="AC111" s="86" t="str">
        <f t="shared" si="21"/>
        <v>VALOR PROMEDIO UNITARIO</v>
      </c>
      <c r="AD111" s="87">
        <f t="shared" si="22"/>
        <v>167611</v>
      </c>
      <c r="AE111" s="55">
        <f t="shared" si="23"/>
        <v>167611</v>
      </c>
      <c r="AG111" s="14"/>
    </row>
    <row r="112" spans="1:33" ht="30.6">
      <c r="A112" s="27"/>
      <c r="B112" s="81">
        <v>107</v>
      </c>
      <c r="C112" s="90" t="s">
        <v>149</v>
      </c>
      <c r="D112" s="81" t="s">
        <v>148</v>
      </c>
      <c r="E112" s="82" t="s">
        <v>40</v>
      </c>
      <c r="F112" s="83">
        <v>22276.799999999999</v>
      </c>
      <c r="G112" s="84">
        <v>85341.2</v>
      </c>
      <c r="H112" s="84">
        <v>128195.72499999999</v>
      </c>
      <c r="I112" s="84">
        <v>130228.09624999999</v>
      </c>
      <c r="J112" s="84">
        <v>137575.9</v>
      </c>
      <c r="K112" s="84">
        <v>139530.72847</v>
      </c>
      <c r="L112" s="84">
        <v>163301.34260999996</v>
      </c>
      <c r="M112" s="84">
        <v>130228.09624999999</v>
      </c>
      <c r="N112" s="84">
        <v>137575.9</v>
      </c>
      <c r="O112" s="84">
        <v>134449.17499999999</v>
      </c>
      <c r="P112" s="84">
        <v>139455.68706999999</v>
      </c>
      <c r="Q112" s="84">
        <v>186040.13749999998</v>
      </c>
      <c r="R112" s="84">
        <v>181350.05</v>
      </c>
      <c r="S112" s="84">
        <v>176067.42971999999</v>
      </c>
      <c r="T112" s="56">
        <f t="shared" si="17"/>
        <v>14</v>
      </c>
      <c r="U112" s="57">
        <f t="shared" si="12"/>
        <v>135115</v>
      </c>
      <c r="V112" s="58">
        <f t="shared" si="18"/>
        <v>40141.755118784444</v>
      </c>
      <c r="W112" s="58">
        <f t="shared" si="19"/>
        <v>22276.799999999999</v>
      </c>
      <c r="X112" s="58">
        <f t="shared" si="20"/>
        <v>123794.85927939425</v>
      </c>
      <c r="Y112" s="58">
        <f t="shared" si="13"/>
        <v>137575.9</v>
      </c>
      <c r="Z112" s="59">
        <f t="shared" si="14"/>
        <v>29.709325477396618</v>
      </c>
      <c r="AA112" s="60">
        <f t="shared" si="15"/>
        <v>70.290674522603382</v>
      </c>
      <c r="AB112" s="85" t="str">
        <f t="shared" si="16"/>
        <v>ALTO</v>
      </c>
      <c r="AC112" s="86" t="str">
        <f t="shared" si="21"/>
        <v>VALOR PROMEDIO UNITARIO</v>
      </c>
      <c r="AD112" s="87">
        <f t="shared" si="22"/>
        <v>135115</v>
      </c>
      <c r="AE112" s="55">
        <f t="shared" si="23"/>
        <v>135115</v>
      </c>
      <c r="AG112" s="14"/>
    </row>
    <row r="113" spans="1:33" ht="30.6">
      <c r="A113" s="27"/>
      <c r="B113" s="81">
        <v>108</v>
      </c>
      <c r="C113" s="90" t="s">
        <v>150</v>
      </c>
      <c r="D113" s="81" t="s">
        <v>148</v>
      </c>
      <c r="E113" s="82" t="s">
        <v>40</v>
      </c>
      <c r="F113" s="83"/>
      <c r="G113" s="84">
        <v>85341.2</v>
      </c>
      <c r="H113" s="84">
        <v>204087.38399999999</v>
      </c>
      <c r="I113" s="84">
        <v>207323.12922999996</v>
      </c>
      <c r="J113" s="84">
        <v>200110.4</v>
      </c>
      <c r="K113" s="84">
        <v>222132.54951999997</v>
      </c>
      <c r="L113" s="84">
        <v>259975.92753999998</v>
      </c>
      <c r="M113" s="84">
        <v>207323.12922999996</v>
      </c>
      <c r="N113" s="84">
        <v>200110.4</v>
      </c>
      <c r="O113" s="84">
        <v>214043.50699999998</v>
      </c>
      <c r="P113" s="84">
        <v>222057.50811999998</v>
      </c>
      <c r="Q113" s="84">
        <v>296175.89889999997</v>
      </c>
      <c r="R113" s="84">
        <v>293912.14999999997</v>
      </c>
      <c r="S113" s="84">
        <v>280300.73307999992</v>
      </c>
      <c r="T113" s="56">
        <f t="shared" si="17"/>
        <v>13</v>
      </c>
      <c r="U113" s="57">
        <f t="shared" si="12"/>
        <v>222530</v>
      </c>
      <c r="V113" s="58">
        <f t="shared" si="18"/>
        <v>52594.134161796253</v>
      </c>
      <c r="W113" s="58">
        <f t="shared" si="19"/>
        <v>85341.2</v>
      </c>
      <c r="X113" s="58">
        <f t="shared" si="20"/>
        <v>214278.20824461716</v>
      </c>
      <c r="Y113" s="58">
        <f t="shared" si="13"/>
        <v>214043.50699999998</v>
      </c>
      <c r="Z113" s="59">
        <f t="shared" si="14"/>
        <v>23.634626415223231</v>
      </c>
      <c r="AA113" s="60">
        <f t="shared" si="15"/>
        <v>76.365373584776762</v>
      </c>
      <c r="AB113" s="85" t="str">
        <f t="shared" si="16"/>
        <v>ALTO</v>
      </c>
      <c r="AC113" s="86" t="str">
        <f t="shared" si="21"/>
        <v>VALOR PROMEDIO UNITARIO</v>
      </c>
      <c r="AD113" s="87">
        <f t="shared" si="22"/>
        <v>222530</v>
      </c>
      <c r="AE113" s="55">
        <f t="shared" si="23"/>
        <v>222530</v>
      </c>
      <c r="AG113" s="14"/>
    </row>
    <row r="114" spans="1:33" ht="20.399999999999999">
      <c r="A114" s="27"/>
      <c r="B114" s="81">
        <v>109</v>
      </c>
      <c r="C114" s="90" t="s">
        <v>151</v>
      </c>
      <c r="D114" s="81" t="s">
        <v>148</v>
      </c>
      <c r="E114" s="82" t="s">
        <v>40</v>
      </c>
      <c r="F114" s="83">
        <v>84252</v>
      </c>
      <c r="G114" s="84">
        <v>243831.99999999994</v>
      </c>
      <c r="H114" s="84">
        <v>266647.10800000001</v>
      </c>
      <c r="I114" s="84">
        <v>270874.44019999995</v>
      </c>
      <c r="J114" s="84">
        <v>237631.09999999998</v>
      </c>
      <c r="K114" s="84">
        <v>290222.61449999997</v>
      </c>
      <c r="L114" s="84">
        <v>339667.39295999997</v>
      </c>
      <c r="M114" s="84">
        <v>270874.44019999995</v>
      </c>
      <c r="N114" s="84">
        <v>237631.09999999998</v>
      </c>
      <c r="O114" s="84">
        <v>279654.28399999999</v>
      </c>
      <c r="P114" s="84">
        <v>290222.61449999997</v>
      </c>
      <c r="Q114" s="84">
        <v>386963.48599999998</v>
      </c>
      <c r="R114" s="84">
        <v>381460.44999999995</v>
      </c>
      <c r="S114" s="84">
        <v>366221.03407999995</v>
      </c>
      <c r="T114" s="56">
        <f t="shared" si="17"/>
        <v>14</v>
      </c>
      <c r="U114" s="57">
        <f t="shared" si="12"/>
        <v>281868</v>
      </c>
      <c r="V114" s="58">
        <f t="shared" si="18"/>
        <v>73896.859022454912</v>
      </c>
      <c r="W114" s="58">
        <f t="shared" si="19"/>
        <v>84252</v>
      </c>
      <c r="X114" s="58">
        <f t="shared" si="20"/>
        <v>267914.67470949312</v>
      </c>
      <c r="Y114" s="58">
        <f t="shared" si="13"/>
        <v>275264.36209999997</v>
      </c>
      <c r="Z114" s="59">
        <f t="shared" si="14"/>
        <v>26.216831645470545</v>
      </c>
      <c r="AA114" s="60">
        <f t="shared" si="15"/>
        <v>73.783168354529451</v>
      </c>
      <c r="AB114" s="85" t="str">
        <f t="shared" si="16"/>
        <v>ALTO</v>
      </c>
      <c r="AC114" s="86" t="str">
        <f t="shared" si="21"/>
        <v>VALOR PROMEDIO UNITARIO</v>
      </c>
      <c r="AD114" s="87">
        <f t="shared" si="22"/>
        <v>281868</v>
      </c>
      <c r="AE114" s="55">
        <f t="shared" si="23"/>
        <v>281868</v>
      </c>
      <c r="AG114" s="14"/>
    </row>
    <row r="115" spans="1:33" ht="20.399999999999999">
      <c r="A115" s="27"/>
      <c r="B115" s="81">
        <v>110</v>
      </c>
      <c r="C115" s="90" t="s">
        <v>152</v>
      </c>
      <c r="D115" s="81" t="s">
        <v>148</v>
      </c>
      <c r="E115" s="82" t="s">
        <v>40</v>
      </c>
      <c r="F115" s="83">
        <v>36556.800000000003</v>
      </c>
      <c r="G115" s="84">
        <v>158490.79999999999</v>
      </c>
      <c r="H115" s="84">
        <v>204087.38399999999</v>
      </c>
      <c r="I115" s="84">
        <v>207323.12922999996</v>
      </c>
      <c r="J115" s="84">
        <v>225124.19999999998</v>
      </c>
      <c r="K115" s="84">
        <v>222132.54951999997</v>
      </c>
      <c r="L115" s="84">
        <v>259975.92753999998</v>
      </c>
      <c r="M115" s="84">
        <v>207323.12922999996</v>
      </c>
      <c r="N115" s="84">
        <v>175096.59999999998</v>
      </c>
      <c r="O115" s="84">
        <v>214043.50699999998</v>
      </c>
      <c r="P115" s="84">
        <v>222057.50811999998</v>
      </c>
      <c r="Q115" s="84">
        <v>296175.89889999997</v>
      </c>
      <c r="R115" s="84">
        <v>293912.14999999997</v>
      </c>
      <c r="S115" s="84">
        <v>280300.73307999992</v>
      </c>
      <c r="T115" s="56">
        <f t="shared" si="17"/>
        <v>14</v>
      </c>
      <c r="U115" s="57">
        <f t="shared" si="12"/>
        <v>214471</v>
      </c>
      <c r="V115" s="58">
        <f t="shared" si="18"/>
        <v>63340.553018080842</v>
      </c>
      <c r="W115" s="58">
        <f t="shared" si="19"/>
        <v>36556.800000000003</v>
      </c>
      <c r="X115" s="58">
        <f t="shared" si="20"/>
        <v>197167.29000052647</v>
      </c>
      <c r="Y115" s="58">
        <f t="shared" si="13"/>
        <v>218050.50756</v>
      </c>
      <c r="Z115" s="59">
        <f t="shared" si="14"/>
        <v>29.533388205436097</v>
      </c>
      <c r="AA115" s="60">
        <f t="shared" si="15"/>
        <v>70.466611794563903</v>
      </c>
      <c r="AB115" s="85" t="str">
        <f t="shared" si="16"/>
        <v>ALTO</v>
      </c>
      <c r="AC115" s="86" t="str">
        <f t="shared" si="21"/>
        <v>VALOR PROMEDIO UNITARIO</v>
      </c>
      <c r="AD115" s="87">
        <f t="shared" si="22"/>
        <v>214471</v>
      </c>
      <c r="AE115" s="55">
        <f t="shared" si="23"/>
        <v>214471</v>
      </c>
      <c r="AG115" s="14"/>
    </row>
    <row r="116" spans="1:33" ht="20.399999999999999">
      <c r="A116" s="27"/>
      <c r="B116" s="81">
        <v>111</v>
      </c>
      <c r="C116" s="90" t="s">
        <v>153</v>
      </c>
      <c r="D116" s="81" t="s">
        <v>148</v>
      </c>
      <c r="E116" s="82" t="s">
        <v>40</v>
      </c>
      <c r="F116" s="83"/>
      <c r="G116" s="84">
        <v>219448.8</v>
      </c>
      <c r="H116" s="84">
        <v>451248.95199999999</v>
      </c>
      <c r="I116" s="84">
        <v>458402.89879999997</v>
      </c>
      <c r="J116" s="84">
        <v>525289.79999999993</v>
      </c>
      <c r="K116" s="84">
        <v>491145.96299999999</v>
      </c>
      <c r="L116" s="84">
        <v>574822.12676000001</v>
      </c>
      <c r="M116" s="84">
        <v>458402.89879999997</v>
      </c>
      <c r="N116" s="84">
        <v>262644.89999999997</v>
      </c>
      <c r="O116" s="84">
        <v>473261.09599999996</v>
      </c>
      <c r="P116" s="84">
        <v>491145.96299999999</v>
      </c>
      <c r="Q116" s="84">
        <v>654861.28399999999</v>
      </c>
      <c r="R116" s="84">
        <v>650358.79999999993</v>
      </c>
      <c r="S116" s="84">
        <v>619759.98599999992</v>
      </c>
      <c r="T116" s="56">
        <f t="shared" si="17"/>
        <v>13</v>
      </c>
      <c r="U116" s="57">
        <f t="shared" si="12"/>
        <v>486984</v>
      </c>
      <c r="V116" s="58">
        <f t="shared" si="18"/>
        <v>126102.29985822925</v>
      </c>
      <c r="W116" s="58">
        <f t="shared" si="19"/>
        <v>219448.8</v>
      </c>
      <c r="X116" s="58">
        <f t="shared" si="20"/>
        <v>466625.77180835861</v>
      </c>
      <c r="Y116" s="58">
        <f t="shared" si="13"/>
        <v>491145.96299999999</v>
      </c>
      <c r="Z116" s="59">
        <f t="shared" si="14"/>
        <v>25.894546814316126</v>
      </c>
      <c r="AA116" s="60">
        <f t="shared" si="15"/>
        <v>74.105453185683871</v>
      </c>
      <c r="AB116" s="85" t="str">
        <f t="shared" si="16"/>
        <v>ALTO</v>
      </c>
      <c r="AC116" s="86" t="str">
        <f t="shared" si="21"/>
        <v>VALOR PROMEDIO UNITARIO</v>
      </c>
      <c r="AD116" s="87">
        <f t="shared" si="22"/>
        <v>486984</v>
      </c>
      <c r="AE116" s="55">
        <f t="shared" si="23"/>
        <v>486984</v>
      </c>
      <c r="AG116" s="14"/>
    </row>
    <row r="117" spans="1:33" ht="20.399999999999999">
      <c r="A117" s="27"/>
      <c r="B117" s="81">
        <v>112</v>
      </c>
      <c r="C117" s="90" t="s">
        <v>154</v>
      </c>
      <c r="D117" s="81" t="s">
        <v>148</v>
      </c>
      <c r="E117" s="82" t="s">
        <v>40</v>
      </c>
      <c r="F117" s="83"/>
      <c r="G117" s="84">
        <v>365748</v>
      </c>
      <c r="H117" s="84">
        <v>707640.402</v>
      </c>
      <c r="I117" s="84">
        <v>718859.09129999985</v>
      </c>
      <c r="J117" s="84">
        <v>775427.79999999993</v>
      </c>
      <c r="K117" s="84">
        <v>770206.16924999992</v>
      </c>
      <c r="L117" s="84">
        <v>901426.0626699999</v>
      </c>
      <c r="M117" s="84">
        <v>718859.09129999985</v>
      </c>
      <c r="N117" s="84">
        <v>525289.79999999993</v>
      </c>
      <c r="O117" s="84">
        <v>742159.446</v>
      </c>
      <c r="P117" s="84">
        <v>770206.16924999992</v>
      </c>
      <c r="Q117" s="84">
        <v>1026941.5589999999</v>
      </c>
      <c r="R117" s="84">
        <v>1025565.7999999999</v>
      </c>
      <c r="S117" s="84">
        <v>971894.84543999983</v>
      </c>
      <c r="T117" s="56">
        <f t="shared" si="17"/>
        <v>13</v>
      </c>
      <c r="U117" s="57">
        <f t="shared" si="12"/>
        <v>770786</v>
      </c>
      <c r="V117" s="58">
        <f t="shared" si="18"/>
        <v>180295.92102308807</v>
      </c>
      <c r="W117" s="58">
        <f t="shared" si="19"/>
        <v>365748</v>
      </c>
      <c r="X117" s="58">
        <f t="shared" si="20"/>
        <v>745919.07971981948</v>
      </c>
      <c r="Y117" s="58">
        <f t="shared" si="13"/>
        <v>770206.16924999992</v>
      </c>
      <c r="Z117" s="59">
        <f t="shared" si="14"/>
        <v>23.391177450432167</v>
      </c>
      <c r="AA117" s="60">
        <f t="shared" si="15"/>
        <v>76.608822549567833</v>
      </c>
      <c r="AB117" s="85" t="str">
        <f t="shared" si="16"/>
        <v>ALTO</v>
      </c>
      <c r="AC117" s="86" t="str">
        <f t="shared" si="21"/>
        <v>VALOR PROMEDIO UNITARIO</v>
      </c>
      <c r="AD117" s="87">
        <f t="shared" si="22"/>
        <v>770786</v>
      </c>
      <c r="AE117" s="55">
        <f t="shared" si="23"/>
        <v>770786</v>
      </c>
      <c r="AG117" s="14"/>
    </row>
    <row r="118" spans="1:33" ht="20.399999999999999">
      <c r="A118" s="27"/>
      <c r="B118" s="81">
        <v>113</v>
      </c>
      <c r="C118" s="90" t="s">
        <v>155</v>
      </c>
      <c r="D118" s="81" t="s">
        <v>94</v>
      </c>
      <c r="E118" s="82" t="s">
        <v>40</v>
      </c>
      <c r="F118" s="83">
        <v>44030</v>
      </c>
      <c r="G118" s="84">
        <v>60957.999999999985</v>
      </c>
      <c r="H118" s="84">
        <v>71789.606</v>
      </c>
      <c r="I118" s="84">
        <v>72927.733899999992</v>
      </c>
      <c r="J118" s="84">
        <v>56281.049999999996</v>
      </c>
      <c r="K118" s="84">
        <v>78136.857749999996</v>
      </c>
      <c r="L118" s="84">
        <v>91449.202109999998</v>
      </c>
      <c r="M118" s="84">
        <v>72927.733899999992</v>
      </c>
      <c r="N118" s="84">
        <v>42523.46</v>
      </c>
      <c r="O118" s="84">
        <v>75291.538</v>
      </c>
      <c r="P118" s="84">
        <v>78136.857749999996</v>
      </c>
      <c r="Q118" s="84">
        <v>104182.477</v>
      </c>
      <c r="R118" s="84">
        <v>103807.26999999999</v>
      </c>
      <c r="S118" s="84">
        <v>98598.345839999994</v>
      </c>
      <c r="T118" s="56">
        <f t="shared" si="17"/>
        <v>14</v>
      </c>
      <c r="U118" s="57">
        <f t="shared" si="12"/>
        <v>75074</v>
      </c>
      <c r="V118" s="58">
        <f t="shared" si="18"/>
        <v>19103.028971748154</v>
      </c>
      <c r="W118" s="58">
        <f t="shared" si="19"/>
        <v>42523.46</v>
      </c>
      <c r="X118" s="58">
        <f t="shared" si="20"/>
        <v>72457.266454999743</v>
      </c>
      <c r="Y118" s="58">
        <f t="shared" si="13"/>
        <v>74109.635949999996</v>
      </c>
      <c r="Z118" s="59">
        <f t="shared" si="14"/>
        <v>25.445598971345813</v>
      </c>
      <c r="AA118" s="60">
        <f t="shared" si="15"/>
        <v>74.554401028654183</v>
      </c>
      <c r="AB118" s="85" t="str">
        <f t="shared" si="16"/>
        <v>ALTO</v>
      </c>
      <c r="AC118" s="86" t="str">
        <f t="shared" si="21"/>
        <v>VALOR PROMEDIO UNITARIO</v>
      </c>
      <c r="AD118" s="87">
        <f t="shared" si="22"/>
        <v>75074</v>
      </c>
      <c r="AE118" s="55">
        <f t="shared" si="23"/>
        <v>75074</v>
      </c>
      <c r="AG118" s="14"/>
    </row>
    <row r="119" spans="1:33" ht="30.6">
      <c r="A119" s="27"/>
      <c r="B119" s="81">
        <v>114</v>
      </c>
      <c r="C119" s="90" t="s">
        <v>156</v>
      </c>
      <c r="D119" s="81" t="s">
        <v>39</v>
      </c>
      <c r="E119" s="82" t="s">
        <v>40</v>
      </c>
      <c r="F119" s="83">
        <v>10710</v>
      </c>
      <c r="G119" s="84">
        <v>24383.199999999997</v>
      </c>
      <c r="H119" s="84">
        <v>30766.973999999998</v>
      </c>
      <c r="I119" s="84">
        <v>31254.743099999996</v>
      </c>
      <c r="J119" s="84">
        <v>25013.8</v>
      </c>
      <c r="K119" s="84">
        <v>33487.224750000001</v>
      </c>
      <c r="L119" s="84">
        <v>39192.872529999993</v>
      </c>
      <c r="M119" s="84">
        <v>31254.743099999996</v>
      </c>
      <c r="N119" s="84">
        <v>35019.32</v>
      </c>
      <c r="O119" s="84">
        <v>32267.802</v>
      </c>
      <c r="P119" s="84">
        <v>33487.224750000001</v>
      </c>
      <c r="Q119" s="84">
        <v>44649.632999999994</v>
      </c>
      <c r="R119" s="84">
        <v>43774.149999999994</v>
      </c>
      <c r="S119" s="84">
        <v>42256.085599999999</v>
      </c>
      <c r="T119" s="56">
        <f t="shared" si="17"/>
        <v>14</v>
      </c>
      <c r="U119" s="57">
        <f t="shared" si="12"/>
        <v>32680</v>
      </c>
      <c r="V119" s="58">
        <f t="shared" si="18"/>
        <v>8558.3190376371003</v>
      </c>
      <c r="W119" s="58">
        <f t="shared" si="19"/>
        <v>10710</v>
      </c>
      <c r="X119" s="58">
        <f t="shared" si="20"/>
        <v>31137.354091252007</v>
      </c>
      <c r="Y119" s="58">
        <f t="shared" si="13"/>
        <v>32877.513375000002</v>
      </c>
      <c r="Z119" s="59">
        <f t="shared" si="14"/>
        <v>26.188246749195532</v>
      </c>
      <c r="AA119" s="60">
        <f t="shared" si="15"/>
        <v>73.811753250804472</v>
      </c>
      <c r="AB119" s="85" t="str">
        <f t="shared" si="16"/>
        <v>ALTO</v>
      </c>
      <c r="AC119" s="86" t="str">
        <f t="shared" si="21"/>
        <v>VALOR PROMEDIO UNITARIO</v>
      </c>
      <c r="AD119" s="87">
        <f t="shared" si="22"/>
        <v>32680</v>
      </c>
      <c r="AE119" s="55">
        <f t="shared" si="23"/>
        <v>32680</v>
      </c>
      <c r="AG119" s="14"/>
    </row>
    <row r="120" spans="1:33" ht="20.399999999999999">
      <c r="A120" s="27"/>
      <c r="B120" s="81">
        <v>115</v>
      </c>
      <c r="C120" s="90" t="s">
        <v>157</v>
      </c>
      <c r="D120" s="81" t="s">
        <v>39</v>
      </c>
      <c r="E120" s="82" t="s">
        <v>40</v>
      </c>
      <c r="F120" s="83">
        <v>8330</v>
      </c>
      <c r="G120" s="84">
        <v>12191.599999999999</v>
      </c>
      <c r="H120" s="84">
        <v>12307.21</v>
      </c>
      <c r="I120" s="84">
        <v>12501.897239999998</v>
      </c>
      <c r="J120" s="84">
        <v>12506.9</v>
      </c>
      <c r="K120" s="84">
        <v>13394.889899999998</v>
      </c>
      <c r="L120" s="84">
        <v>15677.399149999999</v>
      </c>
      <c r="M120" s="84">
        <v>12501.897239999998</v>
      </c>
      <c r="N120" s="84">
        <v>10005.519999999999</v>
      </c>
      <c r="O120" s="84">
        <v>12907.330999999998</v>
      </c>
      <c r="P120" s="84">
        <v>13394.889899999998</v>
      </c>
      <c r="Q120" s="84">
        <v>17859.853200000001</v>
      </c>
      <c r="R120" s="84">
        <v>17509.66</v>
      </c>
      <c r="S120" s="84">
        <v>16902.434239999999</v>
      </c>
      <c r="T120" s="56">
        <f t="shared" si="17"/>
        <v>14</v>
      </c>
      <c r="U120" s="57">
        <f t="shared" si="12"/>
        <v>13428</v>
      </c>
      <c r="V120" s="58">
        <f t="shared" si="18"/>
        <v>2628.9274850150182</v>
      </c>
      <c r="W120" s="58">
        <f t="shared" si="19"/>
        <v>8330</v>
      </c>
      <c r="X120" s="58">
        <f t="shared" si="20"/>
        <v>13163.718305961456</v>
      </c>
      <c r="Y120" s="58">
        <f t="shared" si="13"/>
        <v>12707.1155</v>
      </c>
      <c r="Z120" s="59">
        <f t="shared" si="14"/>
        <v>19.577952673629863</v>
      </c>
      <c r="AA120" s="60">
        <f t="shared" si="15"/>
        <v>80.422047326370134</v>
      </c>
      <c r="AB120" s="85" t="str">
        <f t="shared" si="16"/>
        <v>ALTO</v>
      </c>
      <c r="AC120" s="86" t="str">
        <f t="shared" si="21"/>
        <v>VALOR PROMEDIO UNITARIO</v>
      </c>
      <c r="AD120" s="87">
        <f t="shared" si="22"/>
        <v>13428</v>
      </c>
      <c r="AE120" s="55">
        <f t="shared" si="23"/>
        <v>13428</v>
      </c>
      <c r="AG120" s="14"/>
    </row>
    <row r="121" spans="1:33" ht="20.399999999999999">
      <c r="A121" s="27"/>
      <c r="B121" s="81">
        <v>116</v>
      </c>
      <c r="C121" s="90" t="s">
        <v>158</v>
      </c>
      <c r="D121" s="81" t="s">
        <v>39</v>
      </c>
      <c r="E121" s="82" t="s">
        <v>40</v>
      </c>
      <c r="F121" s="83">
        <v>7616</v>
      </c>
      <c r="G121" s="84">
        <v>10972.439999999999</v>
      </c>
      <c r="H121" s="84">
        <v>11281.433999999999</v>
      </c>
      <c r="I121" s="84">
        <v>11460.072469999999</v>
      </c>
      <c r="J121" s="84">
        <v>12506.9</v>
      </c>
      <c r="K121" s="84">
        <v>12279.27442</v>
      </c>
      <c r="L121" s="84">
        <v>14370.428099999997</v>
      </c>
      <c r="M121" s="84">
        <v>11460.072469999999</v>
      </c>
      <c r="N121" s="84">
        <v>8754.83</v>
      </c>
      <c r="O121" s="84">
        <v>11831.107</v>
      </c>
      <c r="P121" s="84">
        <v>12204.233019999998</v>
      </c>
      <c r="Q121" s="84">
        <v>16371.532099999997</v>
      </c>
      <c r="R121" s="84">
        <v>16258.97</v>
      </c>
      <c r="S121" s="84">
        <v>15494.304439999998</v>
      </c>
      <c r="T121" s="56">
        <f t="shared" si="17"/>
        <v>14</v>
      </c>
      <c r="U121" s="57">
        <f t="shared" si="12"/>
        <v>12347</v>
      </c>
      <c r="V121" s="58">
        <f t="shared" si="18"/>
        <v>2474.166664123803</v>
      </c>
      <c r="W121" s="58">
        <f t="shared" si="19"/>
        <v>7616</v>
      </c>
      <c r="X121" s="58">
        <f t="shared" si="20"/>
        <v>12089.465300786083</v>
      </c>
      <c r="Y121" s="58">
        <f t="shared" si="13"/>
        <v>12017.670009999998</v>
      </c>
      <c r="Z121" s="59">
        <f t="shared" si="14"/>
        <v>20.038605848577006</v>
      </c>
      <c r="AA121" s="60">
        <f t="shared" si="15"/>
        <v>79.961394151422994</v>
      </c>
      <c r="AB121" s="85" t="str">
        <f t="shared" si="16"/>
        <v>ALTO</v>
      </c>
      <c r="AC121" s="86" t="str">
        <f t="shared" si="21"/>
        <v>VALOR PROMEDIO UNITARIO</v>
      </c>
      <c r="AD121" s="87">
        <f t="shared" si="22"/>
        <v>12347</v>
      </c>
      <c r="AE121" s="55">
        <f t="shared" si="23"/>
        <v>12347</v>
      </c>
      <c r="AG121" s="14"/>
    </row>
    <row r="122" spans="1:33" ht="20.399999999999999">
      <c r="A122" s="27"/>
      <c r="B122" s="81">
        <v>117</v>
      </c>
      <c r="C122" s="90" t="s">
        <v>159</v>
      </c>
      <c r="D122" s="81" t="s">
        <v>39</v>
      </c>
      <c r="E122" s="82" t="s">
        <v>40</v>
      </c>
      <c r="F122" s="83">
        <v>6902</v>
      </c>
      <c r="G122" s="84">
        <v>13410.759999999998</v>
      </c>
      <c r="H122" s="84">
        <v>13331.934999999999</v>
      </c>
      <c r="I122" s="84">
        <v>13543.722009999999</v>
      </c>
      <c r="J122" s="84">
        <v>12506.9</v>
      </c>
      <c r="K122" s="84">
        <v>14511.756069999999</v>
      </c>
      <c r="L122" s="84">
        <v>16983.119509999997</v>
      </c>
      <c r="M122" s="84">
        <v>13543.722009999999</v>
      </c>
      <c r="N122" s="84">
        <v>15008.279999999999</v>
      </c>
      <c r="O122" s="84">
        <v>13982.503999999999</v>
      </c>
      <c r="P122" s="84">
        <v>14436.714669999999</v>
      </c>
      <c r="Q122" s="84">
        <v>19348.174299999999</v>
      </c>
      <c r="R122" s="84">
        <v>19260.626</v>
      </c>
      <c r="S122" s="84">
        <v>18310.564039999997</v>
      </c>
      <c r="T122" s="56">
        <f t="shared" si="17"/>
        <v>14</v>
      </c>
      <c r="U122" s="57">
        <f>ROUND(AVERAGE(F122:S122),0)</f>
        <v>14649</v>
      </c>
      <c r="V122" s="58">
        <f t="shared" si="18"/>
        <v>3084.0311677343561</v>
      </c>
      <c r="W122" s="58">
        <f t="shared" si="19"/>
        <v>6902</v>
      </c>
      <c r="X122" s="58">
        <f t="shared" si="20"/>
        <v>14263.30195481378</v>
      </c>
      <c r="Y122" s="58">
        <f t="shared" si="13"/>
        <v>14209.609334999999</v>
      </c>
      <c r="Z122" s="59">
        <f t="shared" si="14"/>
        <v>21.052844342510451</v>
      </c>
      <c r="AA122" s="60">
        <f t="shared" si="15"/>
        <v>78.947155657489546</v>
      </c>
      <c r="AB122" s="85" t="str">
        <f t="shared" si="16"/>
        <v>ALTO</v>
      </c>
      <c r="AC122" s="86" t="str">
        <f t="shared" si="21"/>
        <v>VALOR PROMEDIO UNITARIO</v>
      </c>
      <c r="AD122" s="87">
        <f t="shared" si="22"/>
        <v>14649</v>
      </c>
      <c r="AE122" s="55">
        <f t="shared" si="23"/>
        <v>14649</v>
      </c>
      <c r="AG122" s="14"/>
    </row>
    <row r="123" spans="1:33" ht="20.399999999999999">
      <c r="A123" s="27"/>
      <c r="B123" s="81">
        <v>118</v>
      </c>
      <c r="C123" s="90" t="s">
        <v>160</v>
      </c>
      <c r="D123" s="81" t="s">
        <v>39</v>
      </c>
      <c r="E123" s="82" t="s">
        <v>40</v>
      </c>
      <c r="F123" s="83">
        <v>428400</v>
      </c>
      <c r="G123" s="84">
        <v>219448.8</v>
      </c>
      <c r="H123" s="84">
        <v>307669.74</v>
      </c>
      <c r="I123" s="84">
        <v>312547.43099999998</v>
      </c>
      <c r="J123" s="84">
        <v>300165.59999999998</v>
      </c>
      <c r="K123" s="84">
        <v>334872.2475</v>
      </c>
      <c r="L123" s="84">
        <v>391923.72253999993</v>
      </c>
      <c r="M123" s="84">
        <v>312547.43099999998</v>
      </c>
      <c r="N123" s="84">
        <v>275151.8</v>
      </c>
      <c r="O123" s="84">
        <v>322678.01999999996</v>
      </c>
      <c r="P123" s="84">
        <v>334872.2475</v>
      </c>
      <c r="Q123" s="84">
        <v>446496.32999999996</v>
      </c>
      <c r="R123" s="84">
        <v>443994.94999999995</v>
      </c>
      <c r="S123" s="84">
        <v>422563.29431999993</v>
      </c>
      <c r="T123" s="56">
        <f t="shared" si="17"/>
        <v>14</v>
      </c>
      <c r="U123" s="57">
        <f t="shared" ref="U123:U131" si="24">ROUND(AVERAGE(F123:S123),0)</f>
        <v>346667</v>
      </c>
      <c r="V123" s="58">
        <f t="shared" si="18"/>
        <v>66596.536233318839</v>
      </c>
      <c r="W123" s="58">
        <f t="shared" si="19"/>
        <v>219448.8</v>
      </c>
      <c r="X123" s="58">
        <f t="shared" si="20"/>
        <v>340119.95290969865</v>
      </c>
      <c r="Y123" s="58">
        <f t="shared" si="13"/>
        <v>328775.13374999998</v>
      </c>
      <c r="Z123" s="59">
        <f t="shared" si="14"/>
        <v>19.210520826418101</v>
      </c>
      <c r="AA123" s="60">
        <f t="shared" si="15"/>
        <v>80.789479173581896</v>
      </c>
      <c r="AB123" s="85" t="str">
        <f t="shared" si="16"/>
        <v>ALTO</v>
      </c>
      <c r="AC123" s="86" t="str">
        <f t="shared" si="21"/>
        <v>VALOR PROMEDIO UNITARIO</v>
      </c>
      <c r="AD123" s="87">
        <f t="shared" si="22"/>
        <v>346667</v>
      </c>
      <c r="AE123" s="55">
        <f t="shared" si="23"/>
        <v>346667</v>
      </c>
      <c r="AG123" s="14"/>
    </row>
    <row r="124" spans="1:33" ht="20.399999999999999">
      <c r="A124" s="27"/>
      <c r="B124" s="81">
        <v>119</v>
      </c>
      <c r="C124" s="90" t="s">
        <v>161</v>
      </c>
      <c r="D124" s="81" t="s">
        <v>39</v>
      </c>
      <c r="E124" s="82" t="s">
        <v>40</v>
      </c>
      <c r="F124" s="83">
        <v>523600</v>
      </c>
      <c r="G124" s="84">
        <v>780262.39999999991</v>
      </c>
      <c r="H124" s="84">
        <v>871730.92999999993</v>
      </c>
      <c r="I124" s="84">
        <v>885551.05449999997</v>
      </c>
      <c r="J124" s="84">
        <v>1013058.8999999999</v>
      </c>
      <c r="K124" s="84">
        <v>948804.70124999993</v>
      </c>
      <c r="L124" s="84">
        <v>1110451.38099</v>
      </c>
      <c r="M124" s="84">
        <v>885551.05449999997</v>
      </c>
      <c r="N124" s="84">
        <v>975538.2</v>
      </c>
      <c r="O124" s="84">
        <v>914254.3899999999</v>
      </c>
      <c r="P124" s="84">
        <v>948804.70124999993</v>
      </c>
      <c r="Q124" s="84">
        <v>1265072.9349999998</v>
      </c>
      <c r="R124" s="84">
        <v>1248813.9649999999</v>
      </c>
      <c r="S124" s="84">
        <v>1197262.6672399999</v>
      </c>
      <c r="T124" s="56">
        <f t="shared" si="17"/>
        <v>14</v>
      </c>
      <c r="U124" s="57">
        <f t="shared" si="24"/>
        <v>969197</v>
      </c>
      <c r="V124" s="58">
        <f t="shared" si="18"/>
        <v>189219.32033154706</v>
      </c>
      <c r="W124" s="58">
        <f t="shared" si="19"/>
        <v>523600</v>
      </c>
      <c r="X124" s="58">
        <f t="shared" si="20"/>
        <v>948520.16721748991</v>
      </c>
      <c r="Y124" s="58">
        <f t="shared" si="13"/>
        <v>948804.70124999993</v>
      </c>
      <c r="Z124" s="59">
        <f t="shared" si="14"/>
        <v>19.52330850503531</v>
      </c>
      <c r="AA124" s="60">
        <f t="shared" si="15"/>
        <v>80.476691494964683</v>
      </c>
      <c r="AB124" s="85" t="str">
        <f t="shared" si="16"/>
        <v>ALTO</v>
      </c>
      <c r="AC124" s="86" t="str">
        <f t="shared" si="21"/>
        <v>VALOR PROMEDIO UNITARIO</v>
      </c>
      <c r="AD124" s="87">
        <f t="shared" si="22"/>
        <v>969197</v>
      </c>
      <c r="AE124" s="55">
        <f t="shared" si="23"/>
        <v>969197</v>
      </c>
      <c r="AG124" s="14"/>
    </row>
    <row r="125" spans="1:33" ht="20.399999999999999">
      <c r="A125" s="27"/>
      <c r="B125" s="81">
        <v>120</v>
      </c>
      <c r="C125" s="90" t="s">
        <v>162</v>
      </c>
      <c r="D125" s="81" t="s">
        <v>39</v>
      </c>
      <c r="E125" s="82" t="s">
        <v>40</v>
      </c>
      <c r="F125" s="83"/>
      <c r="G125" s="84">
        <v>1950655.9999999995</v>
      </c>
      <c r="H125" s="84">
        <v>2387516.7619999996</v>
      </c>
      <c r="I125" s="84">
        <v>2425368.0645599999</v>
      </c>
      <c r="J125" s="84">
        <v>2751518</v>
      </c>
      <c r="K125" s="84">
        <v>2598608.6406</v>
      </c>
      <c r="L125" s="84">
        <v>3041331.6388699994</v>
      </c>
      <c r="M125" s="84">
        <v>2425368.0645599999</v>
      </c>
      <c r="N125" s="84">
        <v>2001103.9999999998</v>
      </c>
      <c r="O125" s="84">
        <v>2503981.2249999996</v>
      </c>
      <c r="P125" s="84">
        <v>2598608.6406</v>
      </c>
      <c r="Q125" s="84">
        <v>3464811.5207999996</v>
      </c>
      <c r="R125" s="84">
        <v>3439397.5</v>
      </c>
      <c r="S125" s="84">
        <v>3279090.52996</v>
      </c>
      <c r="T125" s="56">
        <f t="shared" si="17"/>
        <v>13</v>
      </c>
      <c r="U125" s="57">
        <f t="shared" si="24"/>
        <v>2682105</v>
      </c>
      <c r="V125" s="58">
        <f t="shared" si="18"/>
        <v>475510.76965694444</v>
      </c>
      <c r="W125" s="58">
        <f t="shared" si="19"/>
        <v>1950655.9999999995</v>
      </c>
      <c r="X125" s="58">
        <f t="shared" si="20"/>
        <v>2640357.9236208042</v>
      </c>
      <c r="Y125" s="58">
        <f t="shared" si="13"/>
        <v>2598608.6406</v>
      </c>
      <c r="Z125" s="59">
        <f t="shared" si="14"/>
        <v>17.729013951987131</v>
      </c>
      <c r="AA125" s="60">
        <f t="shared" si="15"/>
        <v>82.270986048012873</v>
      </c>
      <c r="AB125" s="85" t="str">
        <f t="shared" si="16"/>
        <v>ALTO</v>
      </c>
      <c r="AC125" s="86" t="str">
        <f t="shared" si="21"/>
        <v>VALOR PROMEDIO UNITARIO</v>
      </c>
      <c r="AD125" s="87">
        <f t="shared" si="22"/>
        <v>2682105</v>
      </c>
      <c r="AE125" s="55">
        <f t="shared" si="23"/>
        <v>2682105</v>
      </c>
      <c r="AG125" s="14"/>
    </row>
    <row r="126" spans="1:33" ht="30.6">
      <c r="A126" s="27"/>
      <c r="B126" s="81">
        <v>121</v>
      </c>
      <c r="C126" s="90" t="s">
        <v>163</v>
      </c>
      <c r="D126" s="81" t="s">
        <v>39</v>
      </c>
      <c r="E126" s="82" t="s">
        <v>40</v>
      </c>
      <c r="F126" s="83"/>
      <c r="G126" s="84">
        <v>499855.59999999992</v>
      </c>
      <c r="H126" s="84">
        <v>666617.7699999999</v>
      </c>
      <c r="I126" s="84">
        <v>677186.10049999994</v>
      </c>
      <c r="J126" s="84">
        <v>762920.89999999991</v>
      </c>
      <c r="K126" s="84">
        <v>725556.53625</v>
      </c>
      <c r="L126" s="84">
        <v>849169.73308999988</v>
      </c>
      <c r="M126" s="84">
        <v>677186.10049999994</v>
      </c>
      <c r="N126" s="84">
        <v>575317.39999999991</v>
      </c>
      <c r="O126" s="84">
        <v>699135.71</v>
      </c>
      <c r="P126" s="84">
        <v>725556.53625</v>
      </c>
      <c r="Q126" s="84">
        <v>967408.71499999997</v>
      </c>
      <c r="R126" s="84">
        <v>963031.29999999993</v>
      </c>
      <c r="S126" s="84">
        <v>915553.80435999995</v>
      </c>
      <c r="T126" s="56">
        <f t="shared" si="17"/>
        <v>13</v>
      </c>
      <c r="U126" s="57">
        <f t="shared" si="24"/>
        <v>746500</v>
      </c>
      <c r="V126" s="58">
        <f t="shared" si="18"/>
        <v>137091.75842542847</v>
      </c>
      <c r="W126" s="58">
        <f t="shared" si="19"/>
        <v>499855.59999999992</v>
      </c>
      <c r="X126" s="58">
        <f t="shared" si="20"/>
        <v>733780.13056772272</v>
      </c>
      <c r="Y126" s="58">
        <f t="shared" si="13"/>
        <v>725556.53625</v>
      </c>
      <c r="Z126" s="59">
        <f t="shared" si="14"/>
        <v>18.364602602200733</v>
      </c>
      <c r="AA126" s="60">
        <f t="shared" si="15"/>
        <v>81.635397397799267</v>
      </c>
      <c r="AB126" s="85" t="str">
        <f t="shared" si="16"/>
        <v>ALTO</v>
      </c>
      <c r="AC126" s="86" t="str">
        <f t="shared" si="21"/>
        <v>VALOR PROMEDIO UNITARIO</v>
      </c>
      <c r="AD126" s="87">
        <f t="shared" si="22"/>
        <v>746500</v>
      </c>
      <c r="AE126" s="55">
        <f t="shared" si="23"/>
        <v>746500</v>
      </c>
      <c r="AG126" s="14"/>
    </row>
    <row r="127" spans="1:33" ht="20.399999999999999">
      <c r="A127" s="27"/>
      <c r="B127" s="81">
        <v>122</v>
      </c>
      <c r="C127" s="90" t="s">
        <v>164</v>
      </c>
      <c r="D127" s="81" t="s">
        <v>39</v>
      </c>
      <c r="E127" s="82" t="s">
        <v>40</v>
      </c>
      <c r="F127" s="83"/>
      <c r="G127" s="84">
        <v>243831.99999999994</v>
      </c>
      <c r="H127" s="84">
        <v>430737.636</v>
      </c>
      <c r="I127" s="84">
        <v>437566.40339999995</v>
      </c>
      <c r="J127" s="84">
        <v>475262.19999999995</v>
      </c>
      <c r="K127" s="84">
        <v>468821.14649999997</v>
      </c>
      <c r="L127" s="84">
        <v>548693.96196999995</v>
      </c>
      <c r="M127" s="84">
        <v>437566.40339999995</v>
      </c>
      <c r="N127" s="84">
        <v>262644.89999999997</v>
      </c>
      <c r="O127" s="84">
        <v>451749.22799999994</v>
      </c>
      <c r="P127" s="84">
        <v>468821.14649999997</v>
      </c>
      <c r="Q127" s="84">
        <v>625094.86199999996</v>
      </c>
      <c r="R127" s="84">
        <v>619091.54999999993</v>
      </c>
      <c r="S127" s="84">
        <v>591588.85587999993</v>
      </c>
      <c r="T127" s="56">
        <f t="shared" si="17"/>
        <v>13</v>
      </c>
      <c r="U127" s="57">
        <f t="shared" si="24"/>
        <v>466267</v>
      </c>
      <c r="V127" s="58">
        <f t="shared" si="18"/>
        <v>112740.4112028989</v>
      </c>
      <c r="W127" s="58">
        <f t="shared" si="19"/>
        <v>243831.99999999994</v>
      </c>
      <c r="X127" s="58">
        <f t="shared" si="20"/>
        <v>450310.46201882645</v>
      </c>
      <c r="Y127" s="58">
        <f t="shared" si="13"/>
        <v>468821.14649999997</v>
      </c>
      <c r="Z127" s="59">
        <f t="shared" si="14"/>
        <v>24.179367444596959</v>
      </c>
      <c r="AA127" s="60">
        <f t="shared" si="15"/>
        <v>75.820632555403037</v>
      </c>
      <c r="AB127" s="85" t="str">
        <f t="shared" si="16"/>
        <v>ALTO</v>
      </c>
      <c r="AC127" s="86" t="str">
        <f t="shared" si="21"/>
        <v>VALOR PROMEDIO UNITARIO</v>
      </c>
      <c r="AD127" s="87">
        <f t="shared" si="22"/>
        <v>466267</v>
      </c>
      <c r="AE127" s="55">
        <f t="shared" si="23"/>
        <v>466267</v>
      </c>
      <c r="AG127" s="14"/>
    </row>
    <row r="128" spans="1:33" ht="20.399999999999999">
      <c r="A128" s="27"/>
      <c r="B128" s="81">
        <v>123</v>
      </c>
      <c r="C128" s="90" t="s">
        <v>165</v>
      </c>
      <c r="D128" s="81" t="s">
        <v>39</v>
      </c>
      <c r="E128" s="82" t="s">
        <v>40</v>
      </c>
      <c r="F128" s="83"/>
      <c r="G128" s="84">
        <v>14629919.999999996</v>
      </c>
      <c r="H128" s="84">
        <v>21536881.799999997</v>
      </c>
      <c r="I128" s="84">
        <v>21878320.169999998</v>
      </c>
      <c r="J128" s="84">
        <v>26264490</v>
      </c>
      <c r="K128" s="84">
        <v>23441057.324999999</v>
      </c>
      <c r="L128" s="84">
        <v>27434694.346429996</v>
      </c>
      <c r="M128" s="84">
        <v>21878320.169999998</v>
      </c>
      <c r="N128" s="84">
        <v>10130589</v>
      </c>
      <c r="O128" s="84">
        <v>22587461.399999999</v>
      </c>
      <c r="P128" s="84">
        <v>23441057.324999999</v>
      </c>
      <c r="Q128" s="84">
        <v>31254743.099999998</v>
      </c>
      <c r="R128" s="89"/>
      <c r="S128" s="84">
        <v>9753280</v>
      </c>
      <c r="T128" s="56">
        <f t="shared" si="17"/>
        <v>12</v>
      </c>
      <c r="U128" s="57">
        <f t="shared" si="24"/>
        <v>21185901</v>
      </c>
      <c r="V128" s="58">
        <f t="shared" si="18"/>
        <v>6293810.4963166434</v>
      </c>
      <c r="W128" s="58">
        <f t="shared" si="19"/>
        <v>9753280</v>
      </c>
      <c r="X128" s="58">
        <f t="shared" si="20"/>
        <v>20027976.818153732</v>
      </c>
      <c r="Y128" s="58">
        <f t="shared" si="13"/>
        <v>22232890.784999996</v>
      </c>
      <c r="Z128" s="59">
        <f t="shared" si="14"/>
        <v>29.70754227689747</v>
      </c>
      <c r="AA128" s="60">
        <f t="shared" si="15"/>
        <v>70.29245772310253</v>
      </c>
      <c r="AB128" s="85" t="str">
        <f t="shared" si="16"/>
        <v>ALTO</v>
      </c>
      <c r="AC128" s="86" t="str">
        <f t="shared" si="21"/>
        <v>VALOR PROMEDIO UNITARIO</v>
      </c>
      <c r="AD128" s="87">
        <f t="shared" si="22"/>
        <v>21185901</v>
      </c>
      <c r="AE128" s="55">
        <f t="shared" si="23"/>
        <v>21185901</v>
      </c>
      <c r="AG128" s="14"/>
    </row>
    <row r="129" spans="1:35" ht="20.399999999999999">
      <c r="A129" s="27"/>
      <c r="B129" s="81">
        <v>124</v>
      </c>
      <c r="C129" s="90" t="s">
        <v>166</v>
      </c>
      <c r="D129" s="81" t="s">
        <v>39</v>
      </c>
      <c r="E129" s="82" t="s">
        <v>40</v>
      </c>
      <c r="F129" s="83">
        <v>202300</v>
      </c>
      <c r="G129" s="84">
        <v>121915.99999999997</v>
      </c>
      <c r="H129" s="84">
        <v>153834.87</v>
      </c>
      <c r="I129" s="84">
        <v>156273.71549999999</v>
      </c>
      <c r="J129" s="84">
        <v>162589.69999999998</v>
      </c>
      <c r="K129" s="84">
        <v>167436.12375</v>
      </c>
      <c r="L129" s="84">
        <v>195961.86126999996</v>
      </c>
      <c r="M129" s="84">
        <v>156273.71549999999</v>
      </c>
      <c r="N129" s="84">
        <v>112562.09999999999</v>
      </c>
      <c r="O129" s="84">
        <v>161339.00999999998</v>
      </c>
      <c r="P129" s="84">
        <v>167436.12375</v>
      </c>
      <c r="Q129" s="84">
        <v>223248.16499999998</v>
      </c>
      <c r="R129" s="84">
        <v>218870.75</v>
      </c>
      <c r="S129" s="84">
        <v>211281.64715999996</v>
      </c>
      <c r="T129" s="56">
        <f t="shared" si="17"/>
        <v>14</v>
      </c>
      <c r="U129" s="57">
        <f t="shared" si="24"/>
        <v>172237</v>
      </c>
      <c r="V129" s="58">
        <f t="shared" si="18"/>
        <v>32697.208822477292</v>
      </c>
      <c r="W129" s="58">
        <f t="shared" si="19"/>
        <v>112562.09999999999</v>
      </c>
      <c r="X129" s="58">
        <f t="shared" si="20"/>
        <v>169011.15382716869</v>
      </c>
      <c r="Y129" s="58">
        <f t="shared" si="13"/>
        <v>165012.91187499999</v>
      </c>
      <c r="Z129" s="59">
        <f t="shared" si="14"/>
        <v>18.983847153908449</v>
      </c>
      <c r="AA129" s="60">
        <f t="shared" si="15"/>
        <v>81.016152846091558</v>
      </c>
      <c r="AB129" s="85" t="str">
        <f t="shared" si="16"/>
        <v>ALTO</v>
      </c>
      <c r="AC129" s="86" t="str">
        <f t="shared" si="21"/>
        <v>VALOR PROMEDIO UNITARIO</v>
      </c>
      <c r="AD129" s="87">
        <f t="shared" si="22"/>
        <v>172237</v>
      </c>
      <c r="AE129" s="55">
        <f t="shared" si="23"/>
        <v>172237</v>
      </c>
      <c r="AG129" s="14"/>
    </row>
    <row r="130" spans="1:35" ht="20.399999999999999">
      <c r="A130" s="27"/>
      <c r="B130" s="81">
        <v>125</v>
      </c>
      <c r="C130" s="90" t="s">
        <v>167</v>
      </c>
      <c r="D130" s="81" t="s">
        <v>39</v>
      </c>
      <c r="E130" s="82" t="s">
        <v>40</v>
      </c>
      <c r="F130" s="83">
        <v>178500</v>
      </c>
      <c r="G130" s="84">
        <v>134107.59999999998</v>
      </c>
      <c r="H130" s="84">
        <v>174346.18599999999</v>
      </c>
      <c r="I130" s="84">
        <v>177110.21089999998</v>
      </c>
      <c r="J130" s="84">
        <v>175096.59999999998</v>
      </c>
      <c r="K130" s="84">
        <v>189760.94024999999</v>
      </c>
      <c r="L130" s="84">
        <v>222090.02605999997</v>
      </c>
      <c r="M130" s="84">
        <v>177110.21089999998</v>
      </c>
      <c r="N130" s="84">
        <v>122567.62</v>
      </c>
      <c r="O130" s="84">
        <v>182850.878</v>
      </c>
      <c r="P130" s="84">
        <v>189760.94024999999</v>
      </c>
      <c r="Q130" s="84">
        <v>253014.58699999997</v>
      </c>
      <c r="R130" s="84">
        <v>252639.37999999998</v>
      </c>
      <c r="S130" s="84">
        <v>239452.77727999998</v>
      </c>
      <c r="T130" s="56">
        <f t="shared" si="17"/>
        <v>14</v>
      </c>
      <c r="U130" s="57">
        <f t="shared" si="24"/>
        <v>190601</v>
      </c>
      <c r="V130" s="58">
        <f t="shared" si="18"/>
        <v>37814.24008740134</v>
      </c>
      <c r="W130" s="58">
        <f t="shared" si="19"/>
        <v>122567.62</v>
      </c>
      <c r="X130" s="58">
        <f t="shared" si="20"/>
        <v>186777.71973484714</v>
      </c>
      <c r="Y130" s="58">
        <f t="shared" si="13"/>
        <v>180675.43900000001</v>
      </c>
      <c r="Z130" s="59">
        <f t="shared" si="14"/>
        <v>19.839476229086593</v>
      </c>
      <c r="AA130" s="60">
        <f t="shared" si="15"/>
        <v>80.160523770913414</v>
      </c>
      <c r="AB130" s="85" t="str">
        <f t="shared" si="16"/>
        <v>ALTO</v>
      </c>
      <c r="AC130" s="86" t="str">
        <f t="shared" si="21"/>
        <v>VALOR PROMEDIO UNITARIO</v>
      </c>
      <c r="AD130" s="87">
        <f t="shared" si="22"/>
        <v>190601</v>
      </c>
      <c r="AE130" s="55">
        <f t="shared" si="23"/>
        <v>190601</v>
      </c>
      <c r="AG130" s="14"/>
    </row>
    <row r="131" spans="1:35" ht="20.399999999999999">
      <c r="A131" s="27"/>
      <c r="B131" s="81">
        <v>126</v>
      </c>
      <c r="C131" s="90" t="s">
        <v>168</v>
      </c>
      <c r="D131" s="81" t="s">
        <v>39</v>
      </c>
      <c r="E131" s="82" t="s">
        <v>40</v>
      </c>
      <c r="F131" s="83">
        <v>161840</v>
      </c>
      <c r="G131" s="84">
        <v>170682.4</v>
      </c>
      <c r="H131" s="84">
        <v>255981.56</v>
      </c>
      <c r="I131" s="84">
        <v>260039.46259199994</v>
      </c>
      <c r="J131" s="84">
        <v>237631.09999999998</v>
      </c>
      <c r="K131" s="84">
        <v>278613.70991999999</v>
      </c>
      <c r="L131" s="84">
        <v>326081.14748999994</v>
      </c>
      <c r="M131" s="84">
        <v>260039.71272999997</v>
      </c>
      <c r="N131" s="84">
        <v>150082.79999999999</v>
      </c>
      <c r="O131" s="84">
        <v>268468.49099999998</v>
      </c>
      <c r="P131" s="84">
        <v>278613.70991999999</v>
      </c>
      <c r="Q131" s="84">
        <v>371484.94655999995</v>
      </c>
      <c r="R131" s="84">
        <v>368953.55</v>
      </c>
      <c r="S131" s="84">
        <v>351572.82668</v>
      </c>
      <c r="T131" s="56">
        <f t="shared" si="17"/>
        <v>14</v>
      </c>
      <c r="U131" s="57">
        <f t="shared" si="24"/>
        <v>267149</v>
      </c>
      <c r="V131" s="58">
        <f t="shared" si="18"/>
        <v>69340.025583627081</v>
      </c>
      <c r="W131" s="58">
        <f t="shared" si="19"/>
        <v>150082.79999999999</v>
      </c>
      <c r="X131" s="58">
        <f t="shared" si="20"/>
        <v>257333.50201605592</v>
      </c>
      <c r="Y131" s="58">
        <f>+MEDIAN(F131:S131)</f>
        <v>264254.10186499998</v>
      </c>
      <c r="Z131" s="59">
        <f t="shared" si="14"/>
        <v>25.955562470242104</v>
      </c>
      <c r="AA131" s="60">
        <f>100-Z131</f>
        <v>74.0444375297579</v>
      </c>
      <c r="AB131" s="85" t="str">
        <f t="shared" si="16"/>
        <v>ALTO</v>
      </c>
      <c r="AC131" s="86" t="str">
        <f t="shared" si="21"/>
        <v>VALOR PROMEDIO UNITARIO</v>
      </c>
      <c r="AD131" s="87">
        <f t="shared" si="22"/>
        <v>267149</v>
      </c>
      <c r="AE131" s="55">
        <f t="shared" si="23"/>
        <v>267149</v>
      </c>
      <c r="AG131" s="14"/>
    </row>
    <row r="132" spans="1:35" ht="16.2" thickBot="1">
      <c r="A132" s="20"/>
      <c r="B132" s="32"/>
      <c r="C132" s="9"/>
      <c r="D132" s="9"/>
      <c r="E132" s="9"/>
      <c r="F132" s="9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95" t="s">
        <v>15</v>
      </c>
      <c r="U132" s="95"/>
      <c r="V132" s="39"/>
      <c r="W132" s="39"/>
      <c r="X132" s="39"/>
      <c r="Y132" s="39"/>
      <c r="Z132" s="6"/>
      <c r="AA132" s="7"/>
      <c r="AB132" s="8"/>
      <c r="AC132" s="69"/>
      <c r="AD132" s="70"/>
      <c r="AE132" s="35"/>
      <c r="AG132" s="14"/>
    </row>
    <row r="133" spans="1:35" s="11" customFormat="1" ht="39" customHeight="1">
      <c r="A133" s="43"/>
      <c r="B133" s="96" t="s">
        <v>16</v>
      </c>
      <c r="C133" s="96"/>
      <c r="D133" s="96"/>
      <c r="E133" s="96"/>
      <c r="F133" s="96"/>
      <c r="G133" s="96"/>
      <c r="H133" s="96"/>
      <c r="I133" s="96"/>
      <c r="J133" s="96"/>
      <c r="K133" s="96"/>
      <c r="L133" s="96"/>
      <c r="M133" s="96"/>
      <c r="N133" s="96"/>
      <c r="O133" s="96"/>
      <c r="P133" s="96"/>
      <c r="Q133" s="96"/>
      <c r="R133" s="96"/>
      <c r="S133" s="96"/>
      <c r="T133" s="96"/>
      <c r="U133" s="96"/>
      <c r="V133" s="96"/>
      <c r="W133" s="96"/>
      <c r="X133" s="96"/>
      <c r="Y133" s="96"/>
      <c r="Z133" s="96"/>
      <c r="AA133" s="96"/>
      <c r="AB133" s="96"/>
      <c r="AC133" s="13"/>
      <c r="AD133" s="13"/>
      <c r="AE133" s="13"/>
      <c r="AF133" s="43"/>
      <c r="AG133" s="43"/>
      <c r="AH133" s="12"/>
      <c r="AI133" s="12"/>
    </row>
    <row r="134" spans="1:35" s="3" customFormat="1" ht="13.5" customHeight="1">
      <c r="B134" s="97"/>
      <c r="C134" s="97"/>
      <c r="D134" s="97"/>
      <c r="E134" s="97"/>
      <c r="F134" s="97"/>
      <c r="G134" s="97"/>
      <c r="H134" s="97"/>
      <c r="I134" s="97"/>
      <c r="J134" s="97"/>
      <c r="K134" s="97"/>
      <c r="L134" s="97"/>
      <c r="M134" s="97"/>
      <c r="N134" s="97"/>
      <c r="O134" s="97"/>
      <c r="P134" s="97"/>
      <c r="Q134" s="97"/>
      <c r="R134" s="97"/>
      <c r="S134" s="97"/>
      <c r="T134" s="97"/>
      <c r="U134" s="97"/>
      <c r="V134" s="97"/>
      <c r="W134" s="97"/>
      <c r="X134" s="97"/>
      <c r="Y134" s="97"/>
      <c r="Z134" s="97"/>
      <c r="AA134" s="97"/>
      <c r="AB134" s="5"/>
    </row>
    <row r="135" spans="1:35" s="3" customFormat="1" ht="12.45" customHeight="1">
      <c r="B135" s="28"/>
      <c r="C135" s="43"/>
      <c r="D135" s="43"/>
      <c r="E135" s="21"/>
      <c r="F135" s="21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5"/>
      <c r="U135" s="5"/>
      <c r="V135" s="5"/>
      <c r="W135" s="5"/>
      <c r="X135" s="5"/>
      <c r="Y135" s="5"/>
      <c r="Z135" s="5"/>
      <c r="AA135" s="5"/>
      <c r="AB135" s="5"/>
    </row>
    <row r="136" spans="1:35" ht="3.45" customHeight="1">
      <c r="C136" s="43"/>
      <c r="D136" s="43"/>
    </row>
    <row r="137" spans="1:35" hidden="1">
      <c r="C137" s="43"/>
      <c r="D137" s="43"/>
    </row>
    <row r="138" spans="1:35">
      <c r="C138" s="43"/>
      <c r="D138" s="22" t="s">
        <v>17</v>
      </c>
      <c r="E138" s="1"/>
      <c r="F138" s="1"/>
      <c r="G138" s="1"/>
      <c r="T138" s="25"/>
      <c r="U138" s="26"/>
    </row>
    <row r="139" spans="1:35">
      <c r="C139" s="43"/>
      <c r="D139" s="23">
        <v>2020</v>
      </c>
      <c r="E139" s="2">
        <v>1.61</v>
      </c>
      <c r="F139" s="2"/>
      <c r="G139" s="2">
        <f>+E139/100+1</f>
        <v>1.0161</v>
      </c>
      <c r="H139" s="42"/>
      <c r="I139" s="42"/>
      <c r="J139" s="42"/>
      <c r="K139" s="42"/>
      <c r="L139" s="42"/>
      <c r="M139" s="42"/>
      <c r="N139" s="42"/>
      <c r="O139" s="42"/>
      <c r="P139" s="42"/>
      <c r="Q139" s="42"/>
      <c r="R139" s="42"/>
      <c r="S139" s="42"/>
    </row>
    <row r="140" spans="1:35">
      <c r="C140" s="43"/>
      <c r="D140" s="23">
        <v>2021</v>
      </c>
      <c r="E140" s="2">
        <v>5.62</v>
      </c>
      <c r="F140" s="2"/>
      <c r="G140" s="2">
        <f t="shared" ref="G140:G145" si="25">+E140/100+1</f>
        <v>1.0562</v>
      </c>
      <c r="H140" s="42"/>
      <c r="I140" s="42"/>
      <c r="J140" s="42"/>
      <c r="K140" s="42"/>
      <c r="L140" s="42"/>
      <c r="M140" s="42"/>
      <c r="N140" s="42"/>
      <c r="O140" s="42"/>
      <c r="P140" s="42"/>
      <c r="Q140" s="42"/>
      <c r="R140" s="42"/>
      <c r="S140" s="42"/>
      <c r="T140" s="5" t="s">
        <v>18</v>
      </c>
    </row>
    <row r="141" spans="1:35">
      <c r="C141" s="43"/>
      <c r="D141" s="23">
        <v>2022</v>
      </c>
      <c r="E141" s="2">
        <v>13.12</v>
      </c>
      <c r="F141" s="2"/>
      <c r="G141" s="2">
        <f t="shared" si="25"/>
        <v>1.1312</v>
      </c>
      <c r="H141" s="42"/>
      <c r="I141" s="42"/>
      <c r="J141" s="42"/>
      <c r="K141" s="42"/>
      <c r="L141" s="42"/>
      <c r="M141" s="42"/>
      <c r="N141" s="42"/>
      <c r="O141" s="42"/>
      <c r="P141" s="42"/>
      <c r="Q141" s="42"/>
      <c r="R141" s="42"/>
      <c r="S141" s="42"/>
    </row>
    <row r="142" spans="1:35">
      <c r="C142" s="43"/>
      <c r="D142" s="23">
        <v>2023</v>
      </c>
      <c r="E142" s="2">
        <v>9.2799999999999994</v>
      </c>
      <c r="F142" s="2"/>
      <c r="G142" s="2">
        <f t="shared" si="25"/>
        <v>1.0928</v>
      </c>
      <c r="H142" s="42"/>
      <c r="I142" s="42"/>
      <c r="J142" s="42"/>
      <c r="K142" s="42"/>
      <c r="L142" s="42"/>
      <c r="M142" s="42"/>
      <c r="N142" s="42"/>
      <c r="O142" s="42"/>
      <c r="P142" s="42"/>
      <c r="Q142" s="42"/>
      <c r="R142" s="42"/>
      <c r="S142" s="42"/>
    </row>
    <row r="143" spans="1:35">
      <c r="C143" s="43"/>
      <c r="D143" s="23">
        <v>2024</v>
      </c>
      <c r="E143" s="24">
        <v>5.2</v>
      </c>
      <c r="F143" s="24"/>
      <c r="G143" s="2">
        <f t="shared" si="25"/>
        <v>1.052</v>
      </c>
      <c r="H143" s="42"/>
      <c r="I143" s="42"/>
      <c r="J143" s="42"/>
      <c r="K143" s="42"/>
      <c r="L143" s="42"/>
      <c r="M143" s="42"/>
      <c r="N143" s="42"/>
      <c r="O143" s="42"/>
      <c r="P143" s="42"/>
      <c r="Q143" s="42"/>
      <c r="R143" s="42"/>
      <c r="S143" s="42"/>
    </row>
    <row r="144" spans="1:35">
      <c r="C144" s="43"/>
      <c r="D144" s="23">
        <v>2025</v>
      </c>
      <c r="E144" s="2">
        <v>5.0999999999999996</v>
      </c>
      <c r="F144" s="2"/>
      <c r="G144" s="2">
        <f t="shared" si="25"/>
        <v>1.0509999999999999</v>
      </c>
      <c r="H144" s="42"/>
      <c r="I144" s="42"/>
      <c r="J144" s="42"/>
      <c r="K144" s="42"/>
      <c r="L144" s="42"/>
      <c r="M144" s="42"/>
      <c r="N144" s="42"/>
      <c r="O144" s="42"/>
      <c r="P144" s="42"/>
      <c r="Q144" s="42"/>
      <c r="R144" s="42"/>
      <c r="S144" s="42"/>
    </row>
    <row r="145" spans="3:19">
      <c r="C145" s="43"/>
      <c r="D145" s="23" t="s">
        <v>19</v>
      </c>
      <c r="E145" s="2">
        <v>1.18</v>
      </c>
      <c r="F145" s="2"/>
      <c r="G145" s="2">
        <f t="shared" si="25"/>
        <v>1.0118</v>
      </c>
      <c r="H145" s="42"/>
      <c r="I145" s="42"/>
      <c r="J145" s="42"/>
      <c r="K145" s="42"/>
      <c r="L145" s="42"/>
      <c r="M145" s="42"/>
      <c r="N145" s="42"/>
      <c r="O145" s="42"/>
      <c r="P145" s="42"/>
      <c r="Q145" s="42"/>
      <c r="R145" s="42"/>
      <c r="S145" s="42"/>
    </row>
    <row r="146" spans="3:19">
      <c r="C146" s="43"/>
      <c r="D146" s="23" t="s">
        <v>20</v>
      </c>
      <c r="E146" s="2"/>
      <c r="F146" s="2"/>
      <c r="G146" s="2"/>
      <c r="H146" s="42"/>
      <c r="I146" s="42"/>
      <c r="J146" s="42"/>
      <c r="K146" s="42"/>
      <c r="L146" s="42"/>
      <c r="M146" s="42"/>
      <c r="N146" s="42"/>
      <c r="O146" s="42"/>
      <c r="P146" s="42"/>
      <c r="Q146" s="42"/>
      <c r="R146" s="42"/>
      <c r="S146" s="42"/>
    </row>
    <row r="147" spans="3:19">
      <c r="C147" s="43"/>
      <c r="D147" s="1" t="s">
        <v>21</v>
      </c>
      <c r="E147" s="2"/>
      <c r="F147" s="2"/>
      <c r="G147" s="2"/>
      <c r="H147" s="42"/>
      <c r="I147" s="42"/>
      <c r="J147" s="42"/>
      <c r="K147" s="42"/>
      <c r="L147" s="42"/>
      <c r="M147" s="42"/>
      <c r="N147" s="42"/>
      <c r="O147" s="42"/>
      <c r="P147" s="42"/>
      <c r="Q147" s="42"/>
      <c r="R147" s="42"/>
      <c r="S147" s="42"/>
    </row>
    <row r="148" spans="3:19">
      <c r="C148" s="43"/>
      <c r="D148" s="1" t="s">
        <v>22</v>
      </c>
      <c r="E148" s="2"/>
      <c r="F148" s="2"/>
      <c r="G148" s="2"/>
      <c r="H148" s="42"/>
      <c r="I148" s="42"/>
      <c r="J148" s="42"/>
      <c r="K148" s="42"/>
      <c r="L148" s="42"/>
      <c r="M148" s="42"/>
      <c r="N148" s="42"/>
      <c r="O148" s="42"/>
      <c r="P148" s="42"/>
      <c r="Q148" s="42"/>
      <c r="R148" s="42"/>
      <c r="S148" s="42"/>
    </row>
    <row r="149" spans="3:19">
      <c r="C149" s="43"/>
      <c r="D149" s="1" t="s">
        <v>23</v>
      </c>
      <c r="E149" s="2"/>
      <c r="F149" s="2"/>
      <c r="G149" s="2"/>
      <c r="H149" s="42"/>
      <c r="I149" s="42"/>
      <c r="J149" s="42"/>
      <c r="K149" s="42"/>
      <c r="L149" s="42"/>
      <c r="M149" s="42"/>
      <c r="N149" s="42"/>
      <c r="O149" s="42"/>
      <c r="P149" s="42"/>
      <c r="Q149" s="42"/>
      <c r="R149" s="42"/>
      <c r="S149" s="42"/>
    </row>
    <row r="150" spans="3:19">
      <c r="C150" s="43"/>
      <c r="D150" s="1" t="s">
        <v>24</v>
      </c>
      <c r="E150" s="2"/>
      <c r="F150" s="2"/>
      <c r="G150" s="2"/>
      <c r="H150" s="42"/>
      <c r="I150" s="42"/>
      <c r="J150" s="42"/>
      <c r="K150" s="42"/>
      <c r="L150" s="42"/>
      <c r="M150" s="42"/>
      <c r="N150" s="42"/>
      <c r="O150" s="42"/>
      <c r="P150" s="42"/>
      <c r="Q150" s="42"/>
      <c r="R150" s="42"/>
      <c r="S150" s="42"/>
    </row>
    <row r="151" spans="3:19">
      <c r="D151" s="1" t="s">
        <v>25</v>
      </c>
      <c r="E151" s="2"/>
      <c r="F151" s="2"/>
      <c r="G151" s="2"/>
      <c r="H151" s="42"/>
      <c r="I151" s="42"/>
      <c r="J151" s="42"/>
      <c r="K151" s="42"/>
      <c r="L151" s="42"/>
      <c r="M151" s="42"/>
      <c r="N151" s="42"/>
      <c r="O151" s="42"/>
      <c r="P151" s="42"/>
      <c r="Q151" s="42"/>
      <c r="R151" s="42"/>
      <c r="S151" s="42"/>
    </row>
    <row r="152" spans="3:19">
      <c r="D152" s="1" t="s">
        <v>26</v>
      </c>
      <c r="E152" s="2"/>
      <c r="F152" s="2"/>
      <c r="G152" s="2"/>
      <c r="H152" s="42"/>
      <c r="I152" s="42"/>
      <c r="J152" s="42"/>
      <c r="K152" s="42"/>
      <c r="L152" s="42"/>
      <c r="M152" s="42"/>
      <c r="N152" s="42"/>
      <c r="O152" s="42"/>
      <c r="P152" s="42"/>
      <c r="Q152" s="42"/>
      <c r="R152" s="42"/>
      <c r="S152" s="42"/>
    </row>
    <row r="153" spans="3:19">
      <c r="D153" s="1" t="s">
        <v>27</v>
      </c>
      <c r="E153" s="2"/>
      <c r="F153" s="2"/>
      <c r="G153" s="2"/>
      <c r="H153" s="42"/>
      <c r="I153" s="42"/>
      <c r="J153" s="42"/>
      <c r="K153" s="42"/>
      <c r="L153" s="42"/>
      <c r="M153" s="42"/>
      <c r="N153" s="42"/>
      <c r="O153" s="42"/>
      <c r="P153" s="42"/>
      <c r="Q153" s="42"/>
      <c r="R153" s="42"/>
      <c r="S153" s="42"/>
    </row>
    <row r="154" spans="3:19">
      <c r="D154" s="1" t="s">
        <v>28</v>
      </c>
      <c r="E154" s="2"/>
      <c r="F154" s="2"/>
      <c r="G154" s="2"/>
      <c r="H154" s="42"/>
      <c r="I154" s="42"/>
      <c r="J154" s="42"/>
      <c r="K154" s="42"/>
      <c r="L154" s="42"/>
      <c r="M154" s="42"/>
      <c r="N154" s="42"/>
      <c r="O154" s="42"/>
      <c r="P154" s="42"/>
      <c r="Q154" s="42"/>
      <c r="R154" s="42"/>
      <c r="S154" s="42"/>
    </row>
    <row r="155" spans="3:19">
      <c r="D155" s="40" t="s">
        <v>29</v>
      </c>
    </row>
  </sheetData>
  <mergeCells count="5">
    <mergeCell ref="B2:E4"/>
    <mergeCell ref="G3:S3"/>
    <mergeCell ref="T132:U132"/>
    <mergeCell ref="B133:AB133"/>
    <mergeCell ref="B134:AA134"/>
  </mergeCells>
  <conditionalFormatting sqref="AB6:AB132">
    <cfRule type="cellIs" dxfId="0" priority="1" operator="equal">
      <formula>"BAJO"</formula>
    </cfRule>
  </conditionalFormatting>
  <hyperlinks>
    <hyperlink ref="D155" r:id="rId1" location="indice-de-precios-al-consumidor-ipc-2025" xr:uid="{34B3C1C5-9CB2-6F4F-AB0D-A92D3C8213D9}"/>
  </hyperlinks>
  <printOptions horizontalCentered="1" verticalCentered="1"/>
  <pageMargins left="0.59055118110236227" right="0.39370078740157483" top="0.39370078740157483" bottom="0.39370078740157483" header="0.31496062992125984" footer="0.59055118110236227"/>
  <pageSetup scale="27" orientation="landscape" r:id="rId2"/>
  <headerFooter>
    <oddFooter xml:space="preserve">&amp;L&amp;"Arial,Normal"&amp;9Calle 26 No. 57-41 Torre 8, Pisos 7 y 8 CEMSA – C.P. 111321
PBX. 3779555  - Información: Línea 195
&amp;U&amp;K0070C0www.umv.gov.co&amp;C&amp;"Arial,Normal"&amp;9GCON-FM-029
Página &amp;P de &amp;N
</oddFooter>
  </headerFooter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INICIAL</vt:lpstr>
      <vt:lpstr>DEPURADO</vt:lpstr>
      <vt:lpstr>RESULTADO.1</vt:lpstr>
      <vt:lpstr>DEPURADO!Área_de_impresión</vt:lpstr>
      <vt:lpstr>INICIAL!Área_de_impresión</vt:lpstr>
      <vt:lpstr>RESULTADO.1!Área_de_impresión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DIANA GELVEZ</dc:creator>
  <cp:keywords/>
  <dc:description/>
  <cp:lastModifiedBy>Liliana Riano Amaya</cp:lastModifiedBy>
  <cp:revision/>
  <dcterms:created xsi:type="dcterms:W3CDTF">2013-12-20T17:02:46Z</dcterms:created>
  <dcterms:modified xsi:type="dcterms:W3CDTF">2026-06-30T03:31:41Z</dcterms:modified>
  <cp:category/>
  <cp:contentStatus/>
</cp:coreProperties>
</file>