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filterPrivacy="1"/>
  <xr:revisionPtr revIDLastSave="0" documentId="13_ncr:1_{DD4C5287-B78B-4BEE-845F-587734C5077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alculo ASEO" sheetId="3" r:id="rId1"/>
    <sheet name="INFO BASE" sheetId="2" r:id="rId2"/>
    <sheet name="PRONOSTICOS" sheetId="1" state="hidden" r:id="rId3"/>
  </sheets>
  <externalReferences>
    <externalReference r:id="rId4"/>
  </externalReferences>
  <definedNames>
    <definedName name="_xlnm.Print_Area" localSheetId="1">'INFO BASE'!$A$5:$S$62</definedName>
    <definedName name="Prueba2" localSheetId="1">'INFO BASE'!$B$64:$E$83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2" l="1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2" i="3"/>
  <c r="B38" i="3" l="1"/>
  <c r="R63" i="1"/>
  <c r="R62" i="1"/>
  <c r="S61" i="1"/>
  <c r="C56" i="2" l="1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B47" i="3" l="1"/>
  <c r="B115" i="3" s="1"/>
  <c r="B29" i="3"/>
  <c r="C38" i="3"/>
  <c r="D38" i="3"/>
  <c r="E38" i="3"/>
  <c r="F38" i="3"/>
  <c r="G38" i="3"/>
  <c r="H38" i="3"/>
  <c r="I38" i="3"/>
  <c r="J38" i="3"/>
  <c r="K38" i="3"/>
  <c r="L38" i="3"/>
  <c r="M38" i="3"/>
  <c r="C39" i="3"/>
  <c r="D39" i="3"/>
  <c r="E39" i="3"/>
  <c r="F39" i="3"/>
  <c r="G39" i="3"/>
  <c r="H39" i="3"/>
  <c r="I39" i="3"/>
  <c r="J39" i="3"/>
  <c r="K39" i="3"/>
  <c r="L39" i="3"/>
  <c r="M39" i="3"/>
  <c r="C40" i="3"/>
  <c r="D40" i="3"/>
  <c r="E40" i="3"/>
  <c r="F40" i="3"/>
  <c r="G40" i="3"/>
  <c r="H40" i="3"/>
  <c r="I40" i="3"/>
  <c r="J40" i="3"/>
  <c r="K40" i="3"/>
  <c r="L40" i="3"/>
  <c r="M40" i="3"/>
  <c r="B40" i="3"/>
  <c r="B39" i="3"/>
  <c r="H71" i="3" l="1"/>
  <c r="I71" i="3"/>
  <c r="J71" i="3"/>
  <c r="K71" i="3"/>
  <c r="L71" i="3"/>
  <c r="M71" i="3"/>
  <c r="H72" i="3"/>
  <c r="H107" i="3" s="1"/>
  <c r="I72" i="3"/>
  <c r="I108" i="3" s="1"/>
  <c r="J72" i="3"/>
  <c r="J108" i="3" s="1"/>
  <c r="K72" i="3"/>
  <c r="K106" i="3" s="1"/>
  <c r="L72" i="3"/>
  <c r="L107" i="3" s="1"/>
  <c r="M72" i="3"/>
  <c r="M108" i="3" s="1"/>
  <c r="C71" i="3"/>
  <c r="D71" i="3"/>
  <c r="E71" i="3"/>
  <c r="F71" i="3"/>
  <c r="G71" i="3"/>
  <c r="C72" i="3"/>
  <c r="C106" i="3" s="1"/>
  <c r="D72" i="3"/>
  <c r="D106" i="3" s="1"/>
  <c r="E72" i="3"/>
  <c r="E108" i="3" s="1"/>
  <c r="F72" i="3"/>
  <c r="F108" i="3" s="1"/>
  <c r="G72" i="3"/>
  <c r="G107" i="3" s="1"/>
  <c r="B72" i="3"/>
  <c r="B106" i="3" s="1"/>
  <c r="B71" i="3"/>
  <c r="R64" i="1"/>
  <c r="R58" i="1"/>
  <c r="R59" i="1"/>
  <c r="R60" i="1"/>
  <c r="F107" i="3" l="1"/>
  <c r="D108" i="3"/>
  <c r="J107" i="3"/>
  <c r="K107" i="3"/>
  <c r="L106" i="3"/>
  <c r="L108" i="3"/>
  <c r="I107" i="3"/>
  <c r="K81" i="3"/>
  <c r="K85" i="3"/>
  <c r="K89" i="3"/>
  <c r="K86" i="3"/>
  <c r="K80" i="3"/>
  <c r="K84" i="3"/>
  <c r="K88" i="3"/>
  <c r="K82" i="3"/>
  <c r="K90" i="3"/>
  <c r="K79" i="3"/>
  <c r="K83" i="3"/>
  <c r="K87" i="3"/>
  <c r="M79" i="3"/>
  <c r="M83" i="3"/>
  <c r="M87" i="3"/>
  <c r="M88" i="3"/>
  <c r="M90" i="3"/>
  <c r="M80" i="3"/>
  <c r="M84" i="3"/>
  <c r="M81" i="3"/>
  <c r="M85" i="3"/>
  <c r="M89" i="3"/>
  <c r="M82" i="3"/>
  <c r="M86" i="3"/>
  <c r="I79" i="3"/>
  <c r="I83" i="3"/>
  <c r="I87" i="3"/>
  <c r="I88" i="3"/>
  <c r="I82" i="3"/>
  <c r="I86" i="3"/>
  <c r="I80" i="3"/>
  <c r="I84" i="3"/>
  <c r="I90" i="3"/>
  <c r="I81" i="3"/>
  <c r="I85" i="3"/>
  <c r="I89" i="3"/>
  <c r="K108" i="3"/>
  <c r="M107" i="3"/>
  <c r="M106" i="3"/>
  <c r="J82" i="3"/>
  <c r="J86" i="3"/>
  <c r="J90" i="3"/>
  <c r="J79" i="3"/>
  <c r="J83" i="3"/>
  <c r="J87" i="3"/>
  <c r="J85" i="3"/>
  <c r="J80" i="3"/>
  <c r="J84" i="3"/>
  <c r="J88" i="3"/>
  <c r="J81" i="3"/>
  <c r="J89" i="3"/>
  <c r="L80" i="3"/>
  <c r="L84" i="3"/>
  <c r="L88" i="3"/>
  <c r="L89" i="3"/>
  <c r="L81" i="3"/>
  <c r="L85" i="3"/>
  <c r="L87" i="3"/>
  <c r="L82" i="3"/>
  <c r="L86" i="3"/>
  <c r="L90" i="3"/>
  <c r="L79" i="3"/>
  <c r="L83" i="3"/>
  <c r="I106" i="3"/>
  <c r="J106" i="3"/>
  <c r="H85" i="3"/>
  <c r="H87" i="3"/>
  <c r="H89" i="3"/>
  <c r="H88" i="3"/>
  <c r="H90" i="3"/>
  <c r="H79" i="3"/>
  <c r="H81" i="3"/>
  <c r="H83" i="3"/>
  <c r="H86" i="3"/>
  <c r="H80" i="3"/>
  <c r="H82" i="3"/>
  <c r="H84" i="3"/>
  <c r="H108" i="3"/>
  <c r="H106" i="3"/>
  <c r="E107" i="3"/>
  <c r="E87" i="3"/>
  <c r="E89" i="3"/>
  <c r="E79" i="3"/>
  <c r="E81" i="3"/>
  <c r="E83" i="3"/>
  <c r="E85" i="3"/>
  <c r="E80" i="3"/>
  <c r="E82" i="3"/>
  <c r="E84" i="3"/>
  <c r="E86" i="3"/>
  <c r="E88" i="3"/>
  <c r="E90" i="3"/>
  <c r="C108" i="3"/>
  <c r="F106" i="3"/>
  <c r="G106" i="3"/>
  <c r="D79" i="3"/>
  <c r="D81" i="3"/>
  <c r="D83" i="3"/>
  <c r="D85" i="3"/>
  <c r="D87" i="3"/>
  <c r="D86" i="3"/>
  <c r="D88" i="3"/>
  <c r="D90" i="3"/>
  <c r="D80" i="3"/>
  <c r="D82" i="3"/>
  <c r="D84" i="3"/>
  <c r="D89" i="3"/>
  <c r="G108" i="3"/>
  <c r="C107" i="3"/>
  <c r="D107" i="3"/>
  <c r="F80" i="3"/>
  <c r="F82" i="3"/>
  <c r="F84" i="3"/>
  <c r="F86" i="3"/>
  <c r="F88" i="3"/>
  <c r="F90" i="3"/>
  <c r="F87" i="3"/>
  <c r="F89" i="3"/>
  <c r="F79" i="3"/>
  <c r="F81" i="3"/>
  <c r="F83" i="3"/>
  <c r="F85" i="3"/>
  <c r="G86" i="3"/>
  <c r="G88" i="3"/>
  <c r="G90" i="3"/>
  <c r="G79" i="3"/>
  <c r="G81" i="3"/>
  <c r="G83" i="3"/>
  <c r="G80" i="3"/>
  <c r="G82" i="3"/>
  <c r="G84" i="3"/>
  <c r="G87" i="3"/>
  <c r="G89" i="3"/>
  <c r="G85" i="3"/>
  <c r="C86" i="3"/>
  <c r="C90" i="3"/>
  <c r="C83" i="3"/>
  <c r="C80" i="3"/>
  <c r="C89" i="3"/>
  <c r="C87" i="3"/>
  <c r="C84" i="3"/>
  <c r="C82" i="3"/>
  <c r="C88" i="3"/>
  <c r="C81" i="3"/>
  <c r="C79" i="3"/>
  <c r="C85" i="3"/>
  <c r="E106" i="3"/>
  <c r="B90" i="3"/>
  <c r="B82" i="3"/>
  <c r="B86" i="3"/>
  <c r="B79" i="3"/>
  <c r="B81" i="3"/>
  <c r="B88" i="3"/>
  <c r="B83" i="3"/>
  <c r="B87" i="3"/>
  <c r="B84" i="3"/>
  <c r="B89" i="3"/>
  <c r="B80" i="3"/>
  <c r="B85" i="3"/>
  <c r="B97" i="3"/>
  <c r="B107" i="3"/>
  <c r="B108" i="3"/>
  <c r="C47" i="3"/>
  <c r="C115" i="3" s="1"/>
  <c r="D47" i="3"/>
  <c r="D115" i="3" s="1"/>
  <c r="E47" i="3"/>
  <c r="E115" i="3" s="1"/>
  <c r="F47" i="3"/>
  <c r="F115" i="3" s="1"/>
  <c r="G47" i="3"/>
  <c r="G115" i="3" s="1"/>
  <c r="H47" i="3"/>
  <c r="H115" i="3" s="1"/>
  <c r="I47" i="3"/>
  <c r="I115" i="3" s="1"/>
  <c r="J47" i="3"/>
  <c r="J115" i="3" s="1"/>
  <c r="K47" i="3"/>
  <c r="K115" i="3" s="1"/>
  <c r="L47" i="3"/>
  <c r="L115" i="3" s="1"/>
  <c r="M47" i="3"/>
  <c r="M115" i="3" s="1"/>
  <c r="C48" i="3"/>
  <c r="C116" i="3" s="1"/>
  <c r="D48" i="3"/>
  <c r="D116" i="3" s="1"/>
  <c r="E48" i="3"/>
  <c r="E116" i="3" s="1"/>
  <c r="F48" i="3"/>
  <c r="F116" i="3" s="1"/>
  <c r="G48" i="3"/>
  <c r="G116" i="3" s="1"/>
  <c r="H48" i="3"/>
  <c r="H116" i="3" s="1"/>
  <c r="I48" i="3"/>
  <c r="I116" i="3" s="1"/>
  <c r="J48" i="3"/>
  <c r="J116" i="3" s="1"/>
  <c r="K48" i="3"/>
  <c r="K116" i="3" s="1"/>
  <c r="L48" i="3"/>
  <c r="L116" i="3" s="1"/>
  <c r="M48" i="3"/>
  <c r="M116" i="3" s="1"/>
  <c r="C49" i="3"/>
  <c r="C117" i="3" s="1"/>
  <c r="D49" i="3"/>
  <c r="D117" i="3" s="1"/>
  <c r="E49" i="3"/>
  <c r="E117" i="3" s="1"/>
  <c r="F49" i="3"/>
  <c r="F117" i="3" s="1"/>
  <c r="G49" i="3"/>
  <c r="G117" i="3" s="1"/>
  <c r="H49" i="3"/>
  <c r="H117" i="3" s="1"/>
  <c r="I49" i="3"/>
  <c r="I117" i="3" s="1"/>
  <c r="J49" i="3"/>
  <c r="J117" i="3" s="1"/>
  <c r="K49" i="3"/>
  <c r="K117" i="3" s="1"/>
  <c r="L49" i="3"/>
  <c r="L117" i="3" s="1"/>
  <c r="M49" i="3"/>
  <c r="M117" i="3" s="1"/>
  <c r="C50" i="3"/>
  <c r="C118" i="3" s="1"/>
  <c r="D50" i="3"/>
  <c r="D118" i="3" s="1"/>
  <c r="E50" i="3"/>
  <c r="E118" i="3" s="1"/>
  <c r="F50" i="3"/>
  <c r="F118" i="3" s="1"/>
  <c r="G50" i="3"/>
  <c r="G118" i="3" s="1"/>
  <c r="H50" i="3"/>
  <c r="H118" i="3" s="1"/>
  <c r="I50" i="3"/>
  <c r="I118" i="3" s="1"/>
  <c r="J50" i="3"/>
  <c r="J118" i="3" s="1"/>
  <c r="K50" i="3"/>
  <c r="K118" i="3" s="1"/>
  <c r="L50" i="3"/>
  <c r="L118" i="3" s="1"/>
  <c r="M50" i="3"/>
  <c r="M118" i="3" s="1"/>
  <c r="C51" i="3"/>
  <c r="C119" i="3" s="1"/>
  <c r="D51" i="3"/>
  <c r="D119" i="3" s="1"/>
  <c r="E51" i="3"/>
  <c r="E119" i="3" s="1"/>
  <c r="F51" i="3"/>
  <c r="F119" i="3" s="1"/>
  <c r="G51" i="3"/>
  <c r="G119" i="3" s="1"/>
  <c r="H51" i="3"/>
  <c r="H119" i="3" s="1"/>
  <c r="I51" i="3"/>
  <c r="I119" i="3" s="1"/>
  <c r="J51" i="3"/>
  <c r="J119" i="3" s="1"/>
  <c r="K51" i="3"/>
  <c r="K119" i="3" s="1"/>
  <c r="L51" i="3"/>
  <c r="L119" i="3" s="1"/>
  <c r="M51" i="3"/>
  <c r="M119" i="3" s="1"/>
  <c r="C52" i="3"/>
  <c r="C120" i="3" s="1"/>
  <c r="D52" i="3"/>
  <c r="D120" i="3" s="1"/>
  <c r="E52" i="3"/>
  <c r="E120" i="3" s="1"/>
  <c r="F52" i="3"/>
  <c r="F120" i="3" s="1"/>
  <c r="G52" i="3"/>
  <c r="G120" i="3" s="1"/>
  <c r="H52" i="3"/>
  <c r="H120" i="3" s="1"/>
  <c r="I52" i="3"/>
  <c r="I120" i="3" s="1"/>
  <c r="J52" i="3"/>
  <c r="J120" i="3" s="1"/>
  <c r="K52" i="3"/>
  <c r="K120" i="3" s="1"/>
  <c r="L52" i="3"/>
  <c r="L120" i="3" s="1"/>
  <c r="M52" i="3"/>
  <c r="M120" i="3" s="1"/>
  <c r="C53" i="3"/>
  <c r="C121" i="3" s="1"/>
  <c r="D53" i="3"/>
  <c r="D121" i="3" s="1"/>
  <c r="E53" i="3"/>
  <c r="E121" i="3" s="1"/>
  <c r="F53" i="3"/>
  <c r="F121" i="3" s="1"/>
  <c r="G53" i="3"/>
  <c r="G121" i="3" s="1"/>
  <c r="H53" i="3"/>
  <c r="H121" i="3" s="1"/>
  <c r="I53" i="3"/>
  <c r="I121" i="3" s="1"/>
  <c r="J53" i="3"/>
  <c r="J121" i="3" s="1"/>
  <c r="K53" i="3"/>
  <c r="K121" i="3" s="1"/>
  <c r="L53" i="3"/>
  <c r="L121" i="3" s="1"/>
  <c r="M53" i="3"/>
  <c r="M121" i="3" s="1"/>
  <c r="C54" i="3"/>
  <c r="C122" i="3" s="1"/>
  <c r="D54" i="3"/>
  <c r="D122" i="3" s="1"/>
  <c r="E54" i="3"/>
  <c r="E122" i="3" s="1"/>
  <c r="F54" i="3"/>
  <c r="F122" i="3" s="1"/>
  <c r="G54" i="3"/>
  <c r="G122" i="3" s="1"/>
  <c r="H54" i="3"/>
  <c r="H122" i="3" s="1"/>
  <c r="I54" i="3"/>
  <c r="I122" i="3" s="1"/>
  <c r="J54" i="3"/>
  <c r="J122" i="3" s="1"/>
  <c r="K54" i="3"/>
  <c r="K122" i="3" s="1"/>
  <c r="L54" i="3"/>
  <c r="L122" i="3" s="1"/>
  <c r="M54" i="3"/>
  <c r="M122" i="3" s="1"/>
  <c r="C55" i="3"/>
  <c r="C123" i="3" s="1"/>
  <c r="D55" i="3"/>
  <c r="D123" i="3" s="1"/>
  <c r="E55" i="3"/>
  <c r="E123" i="3" s="1"/>
  <c r="F55" i="3"/>
  <c r="F123" i="3" s="1"/>
  <c r="G55" i="3"/>
  <c r="G123" i="3" s="1"/>
  <c r="H55" i="3"/>
  <c r="H123" i="3" s="1"/>
  <c r="I55" i="3"/>
  <c r="I123" i="3" s="1"/>
  <c r="J55" i="3"/>
  <c r="J123" i="3" s="1"/>
  <c r="K55" i="3"/>
  <c r="K123" i="3" s="1"/>
  <c r="L55" i="3"/>
  <c r="L123" i="3" s="1"/>
  <c r="M55" i="3"/>
  <c r="M123" i="3" s="1"/>
  <c r="C56" i="3"/>
  <c r="C124" i="3" s="1"/>
  <c r="D56" i="3"/>
  <c r="D124" i="3" s="1"/>
  <c r="E56" i="3"/>
  <c r="E124" i="3" s="1"/>
  <c r="F56" i="3"/>
  <c r="F124" i="3" s="1"/>
  <c r="G56" i="3"/>
  <c r="G124" i="3" s="1"/>
  <c r="H56" i="3"/>
  <c r="H124" i="3" s="1"/>
  <c r="I56" i="3"/>
  <c r="I124" i="3" s="1"/>
  <c r="J56" i="3"/>
  <c r="J124" i="3" s="1"/>
  <c r="K56" i="3"/>
  <c r="K124" i="3" s="1"/>
  <c r="L56" i="3"/>
  <c r="L124" i="3" s="1"/>
  <c r="M56" i="3"/>
  <c r="M124" i="3" s="1"/>
  <c r="C57" i="3"/>
  <c r="C125" i="3" s="1"/>
  <c r="D57" i="3"/>
  <c r="D125" i="3" s="1"/>
  <c r="E57" i="3"/>
  <c r="E125" i="3" s="1"/>
  <c r="F57" i="3"/>
  <c r="F125" i="3" s="1"/>
  <c r="G57" i="3"/>
  <c r="G125" i="3" s="1"/>
  <c r="H57" i="3"/>
  <c r="H125" i="3" s="1"/>
  <c r="I57" i="3"/>
  <c r="I125" i="3" s="1"/>
  <c r="J57" i="3"/>
  <c r="J125" i="3" s="1"/>
  <c r="K57" i="3"/>
  <c r="K125" i="3" s="1"/>
  <c r="L57" i="3"/>
  <c r="L125" i="3" s="1"/>
  <c r="M57" i="3"/>
  <c r="M125" i="3" s="1"/>
  <c r="C58" i="3"/>
  <c r="C126" i="3" s="1"/>
  <c r="D58" i="3"/>
  <c r="D126" i="3" s="1"/>
  <c r="E58" i="3"/>
  <c r="E126" i="3" s="1"/>
  <c r="F58" i="3"/>
  <c r="F126" i="3" s="1"/>
  <c r="G58" i="3"/>
  <c r="G126" i="3" s="1"/>
  <c r="H58" i="3"/>
  <c r="H126" i="3" s="1"/>
  <c r="I58" i="3"/>
  <c r="I126" i="3" s="1"/>
  <c r="J58" i="3"/>
  <c r="J126" i="3" s="1"/>
  <c r="K58" i="3"/>
  <c r="K126" i="3" s="1"/>
  <c r="L58" i="3"/>
  <c r="L126" i="3" s="1"/>
  <c r="M58" i="3"/>
  <c r="M126" i="3" s="1"/>
  <c r="B48" i="3"/>
  <c r="B116" i="3" s="1"/>
  <c r="B49" i="3"/>
  <c r="B117" i="3" s="1"/>
  <c r="B50" i="3"/>
  <c r="B118" i="3" s="1"/>
  <c r="B51" i="3"/>
  <c r="B119" i="3" s="1"/>
  <c r="B52" i="3"/>
  <c r="B120" i="3" s="1"/>
  <c r="B53" i="3"/>
  <c r="B121" i="3" s="1"/>
  <c r="B54" i="3"/>
  <c r="B122" i="3" s="1"/>
  <c r="B55" i="3"/>
  <c r="B123" i="3" s="1"/>
  <c r="B56" i="3"/>
  <c r="B124" i="3" s="1"/>
  <c r="B57" i="3"/>
  <c r="B125" i="3" s="1"/>
  <c r="B58" i="3"/>
  <c r="B126" i="3" s="1"/>
  <c r="C29" i="3"/>
  <c r="C97" i="3" s="1"/>
  <c r="D29" i="3"/>
  <c r="D97" i="3" s="1"/>
  <c r="E29" i="3"/>
  <c r="E97" i="3" s="1"/>
  <c r="F29" i="3"/>
  <c r="F97" i="3" s="1"/>
  <c r="G29" i="3"/>
  <c r="G97" i="3" s="1"/>
  <c r="H29" i="3"/>
  <c r="H97" i="3" s="1"/>
  <c r="I29" i="3"/>
  <c r="I97" i="3" s="1"/>
  <c r="J29" i="3"/>
  <c r="J97" i="3" s="1"/>
  <c r="K29" i="3"/>
  <c r="K97" i="3" s="1"/>
  <c r="L29" i="3"/>
  <c r="L97" i="3" s="1"/>
  <c r="M29" i="3"/>
  <c r="M97" i="3" s="1"/>
  <c r="C30" i="3"/>
  <c r="C98" i="3" s="1"/>
  <c r="D30" i="3"/>
  <c r="D98" i="3" s="1"/>
  <c r="E30" i="3"/>
  <c r="E98" i="3" s="1"/>
  <c r="F30" i="3"/>
  <c r="F98" i="3" s="1"/>
  <c r="G30" i="3"/>
  <c r="G98" i="3" s="1"/>
  <c r="H30" i="3"/>
  <c r="H98" i="3" s="1"/>
  <c r="I30" i="3"/>
  <c r="I98" i="3" s="1"/>
  <c r="J30" i="3"/>
  <c r="J98" i="3" s="1"/>
  <c r="K30" i="3"/>
  <c r="K98" i="3" s="1"/>
  <c r="L30" i="3"/>
  <c r="L98" i="3" s="1"/>
  <c r="M30" i="3"/>
  <c r="M98" i="3" s="1"/>
  <c r="C31" i="3"/>
  <c r="C99" i="3" s="1"/>
  <c r="D31" i="3"/>
  <c r="D99" i="3" s="1"/>
  <c r="E31" i="3"/>
  <c r="E99" i="3" s="1"/>
  <c r="F31" i="3"/>
  <c r="F99" i="3" s="1"/>
  <c r="G31" i="3"/>
  <c r="G99" i="3" s="1"/>
  <c r="H31" i="3"/>
  <c r="H99" i="3" s="1"/>
  <c r="I31" i="3"/>
  <c r="I99" i="3" s="1"/>
  <c r="J31" i="3"/>
  <c r="J99" i="3" s="1"/>
  <c r="K31" i="3"/>
  <c r="K99" i="3" s="1"/>
  <c r="L31" i="3"/>
  <c r="L99" i="3" s="1"/>
  <c r="M31" i="3"/>
  <c r="M99" i="3" s="1"/>
  <c r="C32" i="3"/>
  <c r="C100" i="3" s="1"/>
  <c r="D32" i="3"/>
  <c r="D100" i="3" s="1"/>
  <c r="E32" i="3"/>
  <c r="E100" i="3" s="1"/>
  <c r="F32" i="3"/>
  <c r="F100" i="3" s="1"/>
  <c r="G32" i="3"/>
  <c r="G100" i="3" s="1"/>
  <c r="H32" i="3"/>
  <c r="H100" i="3" s="1"/>
  <c r="I32" i="3"/>
  <c r="I100" i="3" s="1"/>
  <c r="J32" i="3"/>
  <c r="J100" i="3" s="1"/>
  <c r="K32" i="3"/>
  <c r="K100" i="3" s="1"/>
  <c r="L32" i="3"/>
  <c r="L100" i="3" s="1"/>
  <c r="M32" i="3"/>
  <c r="M100" i="3" s="1"/>
  <c r="C33" i="3"/>
  <c r="C101" i="3" s="1"/>
  <c r="D33" i="3"/>
  <c r="D101" i="3" s="1"/>
  <c r="E33" i="3"/>
  <c r="E101" i="3" s="1"/>
  <c r="F33" i="3"/>
  <c r="F101" i="3" s="1"/>
  <c r="G33" i="3"/>
  <c r="G101" i="3" s="1"/>
  <c r="H33" i="3"/>
  <c r="H101" i="3" s="1"/>
  <c r="I33" i="3"/>
  <c r="I101" i="3" s="1"/>
  <c r="J33" i="3"/>
  <c r="J101" i="3" s="1"/>
  <c r="K33" i="3"/>
  <c r="K101" i="3" s="1"/>
  <c r="L33" i="3"/>
  <c r="L101" i="3" s="1"/>
  <c r="M33" i="3"/>
  <c r="M101" i="3" s="1"/>
  <c r="C34" i="3"/>
  <c r="C102" i="3" s="1"/>
  <c r="D34" i="3"/>
  <c r="D102" i="3" s="1"/>
  <c r="E34" i="3"/>
  <c r="E102" i="3" s="1"/>
  <c r="F34" i="3"/>
  <c r="F102" i="3" s="1"/>
  <c r="G34" i="3"/>
  <c r="G102" i="3" s="1"/>
  <c r="H34" i="3"/>
  <c r="H102" i="3" s="1"/>
  <c r="I34" i="3"/>
  <c r="I102" i="3" s="1"/>
  <c r="J34" i="3"/>
  <c r="J102" i="3" s="1"/>
  <c r="K34" i="3"/>
  <c r="K102" i="3" s="1"/>
  <c r="L34" i="3"/>
  <c r="L102" i="3" s="1"/>
  <c r="M34" i="3"/>
  <c r="M102" i="3" s="1"/>
  <c r="C35" i="3"/>
  <c r="C103" i="3" s="1"/>
  <c r="D35" i="3"/>
  <c r="D103" i="3" s="1"/>
  <c r="E35" i="3"/>
  <c r="E103" i="3" s="1"/>
  <c r="F35" i="3"/>
  <c r="F103" i="3" s="1"/>
  <c r="G35" i="3"/>
  <c r="G103" i="3" s="1"/>
  <c r="H35" i="3"/>
  <c r="H103" i="3" s="1"/>
  <c r="I35" i="3"/>
  <c r="I103" i="3" s="1"/>
  <c r="J35" i="3"/>
  <c r="J103" i="3" s="1"/>
  <c r="K35" i="3"/>
  <c r="K103" i="3" s="1"/>
  <c r="L35" i="3"/>
  <c r="L103" i="3" s="1"/>
  <c r="M35" i="3"/>
  <c r="M103" i="3" s="1"/>
  <c r="C36" i="3"/>
  <c r="C104" i="3" s="1"/>
  <c r="D36" i="3"/>
  <c r="D104" i="3" s="1"/>
  <c r="E36" i="3"/>
  <c r="E104" i="3" s="1"/>
  <c r="F36" i="3"/>
  <c r="F104" i="3" s="1"/>
  <c r="G36" i="3"/>
  <c r="G104" i="3" s="1"/>
  <c r="H36" i="3"/>
  <c r="H104" i="3" s="1"/>
  <c r="I36" i="3"/>
  <c r="I104" i="3" s="1"/>
  <c r="J36" i="3"/>
  <c r="J104" i="3" s="1"/>
  <c r="K36" i="3"/>
  <c r="K104" i="3" s="1"/>
  <c r="L36" i="3"/>
  <c r="L104" i="3" s="1"/>
  <c r="M36" i="3"/>
  <c r="M104" i="3" s="1"/>
  <c r="C37" i="3"/>
  <c r="C105" i="3" s="1"/>
  <c r="D37" i="3"/>
  <c r="D105" i="3" s="1"/>
  <c r="E37" i="3"/>
  <c r="E105" i="3" s="1"/>
  <c r="F37" i="3"/>
  <c r="F105" i="3" s="1"/>
  <c r="G37" i="3"/>
  <c r="G105" i="3" s="1"/>
  <c r="H37" i="3"/>
  <c r="H105" i="3" s="1"/>
  <c r="I37" i="3"/>
  <c r="I105" i="3" s="1"/>
  <c r="J37" i="3"/>
  <c r="J105" i="3" s="1"/>
  <c r="K37" i="3"/>
  <c r="K105" i="3" s="1"/>
  <c r="L37" i="3"/>
  <c r="L105" i="3" s="1"/>
  <c r="M37" i="3"/>
  <c r="M105" i="3" s="1"/>
  <c r="B30" i="3"/>
  <c r="B98" i="3" s="1"/>
  <c r="B31" i="3"/>
  <c r="B99" i="3" s="1"/>
  <c r="B32" i="3"/>
  <c r="B100" i="3" s="1"/>
  <c r="B33" i="3"/>
  <c r="B101" i="3" s="1"/>
  <c r="B34" i="3"/>
  <c r="B102" i="3" s="1"/>
  <c r="B35" i="3"/>
  <c r="B103" i="3" s="1"/>
  <c r="B36" i="3"/>
  <c r="B104" i="3" s="1"/>
  <c r="B37" i="3"/>
  <c r="B105" i="3" s="1"/>
  <c r="C23" i="3"/>
  <c r="D23" i="3"/>
  <c r="E23" i="3"/>
  <c r="F23" i="3"/>
  <c r="G23" i="3"/>
  <c r="H23" i="3"/>
  <c r="I23" i="3"/>
  <c r="J23" i="3"/>
  <c r="K23" i="3"/>
  <c r="L23" i="3"/>
  <c r="M23" i="3"/>
  <c r="B23" i="3"/>
  <c r="L91" i="3" l="1"/>
  <c r="F91" i="3"/>
  <c r="E91" i="3"/>
  <c r="K91" i="3"/>
  <c r="I91" i="3"/>
  <c r="M91" i="3"/>
  <c r="J91" i="3"/>
  <c r="H91" i="3"/>
  <c r="G91" i="3"/>
  <c r="C91" i="3"/>
  <c r="D91" i="3"/>
  <c r="B91" i="3"/>
  <c r="F127" i="3"/>
  <c r="B59" i="3"/>
  <c r="F59" i="3"/>
  <c r="M127" i="3"/>
  <c r="E127" i="3"/>
  <c r="M59" i="3"/>
  <c r="I59" i="3"/>
  <c r="L127" i="3"/>
  <c r="H127" i="3"/>
  <c r="D127" i="3"/>
  <c r="L59" i="3"/>
  <c r="H59" i="3"/>
  <c r="D59" i="3"/>
  <c r="J127" i="3"/>
  <c r="J59" i="3"/>
  <c r="I127" i="3"/>
  <c r="E59" i="3"/>
  <c r="B127" i="3"/>
  <c r="K127" i="3"/>
  <c r="G127" i="3"/>
  <c r="C127" i="3"/>
  <c r="K59" i="3"/>
  <c r="G59" i="3"/>
  <c r="C59" i="3"/>
  <c r="K133" i="3"/>
  <c r="K109" i="3"/>
  <c r="C133" i="3"/>
  <c r="C109" i="3"/>
  <c r="G41" i="3"/>
  <c r="D133" i="3"/>
  <c r="F109" i="3"/>
  <c r="F133" i="3"/>
  <c r="J41" i="3"/>
  <c r="M133" i="3"/>
  <c r="M109" i="3"/>
  <c r="I133" i="3"/>
  <c r="I109" i="3"/>
  <c r="E133" i="3"/>
  <c r="E109" i="3"/>
  <c r="M41" i="3"/>
  <c r="I41" i="3"/>
  <c r="E41" i="3"/>
  <c r="G133" i="3"/>
  <c r="G109" i="3"/>
  <c r="K41" i="3"/>
  <c r="C41" i="3"/>
  <c r="B133" i="3"/>
  <c r="B109" i="3"/>
  <c r="J133" i="3"/>
  <c r="J109" i="3"/>
  <c r="B41" i="3"/>
  <c r="F41" i="3"/>
  <c r="L109" i="3"/>
  <c r="L133" i="3"/>
  <c r="H109" i="3"/>
  <c r="H133" i="3"/>
  <c r="D109" i="3"/>
  <c r="L41" i="3"/>
  <c r="H41" i="3"/>
  <c r="D41" i="3"/>
  <c r="H135" i="3" l="1"/>
  <c r="J135" i="3"/>
  <c r="I135" i="3"/>
  <c r="B135" i="3"/>
  <c r="F135" i="3"/>
  <c r="C135" i="3"/>
  <c r="L135" i="3"/>
  <c r="K135" i="3"/>
  <c r="D135" i="3"/>
  <c r="G135" i="3"/>
  <c r="E135" i="3"/>
  <c r="M135" i="3"/>
  <c r="B136" i="3" l="1"/>
  <c r="Z39" i="2" l="1"/>
  <c r="U56" i="2" l="1"/>
  <c r="V56" i="2"/>
  <c r="W56" i="2"/>
  <c r="X56" i="2"/>
  <c r="Y56" i="2"/>
  <c r="Z56" i="2"/>
  <c r="AA56" i="2"/>
  <c r="AB56" i="2"/>
  <c r="AC56" i="2"/>
  <c r="AD56" i="2"/>
  <c r="T39" i="2"/>
  <c r="X39" i="2"/>
  <c r="Y39" i="2"/>
  <c r="W39" i="2" l="1"/>
  <c r="S39" i="2"/>
  <c r="V39" i="2"/>
  <c r="U39" i="2"/>
  <c r="I22" i="2" l="1"/>
  <c r="J22" i="2"/>
  <c r="K22" i="2"/>
  <c r="L22" i="2"/>
  <c r="M22" i="2"/>
  <c r="AA39" i="2" l="1"/>
  <c r="AB39" i="2"/>
  <c r="AC39" i="2"/>
  <c r="AD39" i="2"/>
  <c r="H22" i="2" l="1"/>
  <c r="B56" i="2" l="1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G22" i="2"/>
  <c r="F22" i="2"/>
  <c r="E22" i="2"/>
  <c r="D22" i="2"/>
  <c r="C22" i="2"/>
  <c r="B2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rueba2" type="6" refreshedVersion="6" background="1" saveData="1">
    <textPr codePage="850" sourceFile="C:\Users\Carlos\Desktop\EGC\Pronosticos\Prueba2.txt" decimal="," thousands="." tab="0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<sst xmlns="http://schemas.openxmlformats.org/spreadsheetml/2006/main" count="294" uniqueCount="97">
  <si>
    <t>INFORMACIÓN HISTÓRICA PARA LA PROYECCIÓN DE SUBSIDIOS DE LA VIGENCIA 2020</t>
  </si>
  <si>
    <t>TIPO</t>
  </si>
  <si>
    <t>RE1</t>
  </si>
  <si>
    <t>RE2</t>
  </si>
  <si>
    <t>RE3</t>
  </si>
  <si>
    <t>RE4</t>
  </si>
  <si>
    <t>RE5</t>
  </si>
  <si>
    <t>RE6</t>
  </si>
  <si>
    <t>TOTAL</t>
  </si>
  <si>
    <t>SUSCRIPTORES ASEO</t>
  </si>
  <si>
    <t>PP COM</t>
  </si>
  <si>
    <t>PP IND</t>
  </si>
  <si>
    <t>PP OFI</t>
  </si>
  <si>
    <t>GP COM</t>
  </si>
  <si>
    <t>GP IND</t>
  </si>
  <si>
    <t>GP OFI</t>
  </si>
  <si>
    <t>CONSUMOS FACTURABLES ASEO (NO APROVEHABLES)</t>
  </si>
  <si>
    <t>CONSUMOS FACTURABLES ASEO (APROVEHABLES)</t>
  </si>
  <si>
    <t>P 3/6</t>
  </si>
  <si>
    <t>COSTOS DE REFERENCIA ACTUALES SERVICIO DE ASEO</t>
  </si>
  <si>
    <t>CCS</t>
  </si>
  <si>
    <t>CLUS</t>
  </si>
  <si>
    <t>CBLS</t>
  </si>
  <si>
    <t>CRT</t>
  </si>
  <si>
    <t>CDF</t>
  </si>
  <si>
    <t>CTL</t>
  </si>
  <si>
    <t>VBA</t>
  </si>
  <si>
    <t>CFT</t>
  </si>
  <si>
    <t>CVNA</t>
  </si>
  <si>
    <t>COSTOS DE REFERENCIA</t>
  </si>
  <si>
    <t>Costo de Comercialización</t>
  </si>
  <si>
    <t>Costo de Limpieza Urbana</t>
  </si>
  <si>
    <t>Costo de Barrido y Limpieza</t>
  </si>
  <si>
    <t>Costo de Recolección y Transporte</t>
  </si>
  <si>
    <t>Costo de Disposición Final</t>
  </si>
  <si>
    <t>Costo de Tratamiento de Lixiviados</t>
  </si>
  <si>
    <t>COSTO FIJO</t>
  </si>
  <si>
    <t>COSTO VARIABLE N.A.</t>
  </si>
  <si>
    <t>VALOR BASE APROVECHAM.</t>
  </si>
  <si>
    <t>ipc</t>
  </si>
  <si>
    <t>slmmv</t>
  </si>
  <si>
    <t>ipcc</t>
  </si>
  <si>
    <t>ioexp</t>
  </si>
  <si>
    <t>Actual</t>
  </si>
  <si>
    <t>COM</t>
  </si>
  <si>
    <t>IND</t>
  </si>
  <si>
    <t>OFI</t>
  </si>
  <si>
    <t>SUBSIDIOS Y CONTRIBUCIONES AL COSTO FIJO TOTAL</t>
  </si>
  <si>
    <t>Estrato 1</t>
  </si>
  <si>
    <t>Estrato 2</t>
  </si>
  <si>
    <t>Estrato 3</t>
  </si>
  <si>
    <t>Estrato 4</t>
  </si>
  <si>
    <t>Estrato 5</t>
  </si>
  <si>
    <t>Estrato 6</t>
  </si>
  <si>
    <t>PP Comercial</t>
  </si>
  <si>
    <t>PP Industrial</t>
  </si>
  <si>
    <t>PP Oficial</t>
  </si>
  <si>
    <t>GP Comercial</t>
  </si>
  <si>
    <t>GP Industrial</t>
  </si>
  <si>
    <t>GP Oficial</t>
  </si>
  <si>
    <t>SUBSIDIOS Y CONTRIBUCIONES AL COSTO VARIABLE DE NO APROVECHABLES</t>
  </si>
  <si>
    <t>SUBSIDIOS Y CONTRIBUCIONES AL COSTO VARIABLE DE APROVECHABLES (VBA)</t>
  </si>
  <si>
    <t>EQUILIBIO SEGÚN DECRETO 1013 DE 2005</t>
  </si>
  <si>
    <t>CONCEPTO</t>
  </si>
  <si>
    <t>Total Subsidios</t>
  </si>
  <si>
    <t>Total Contribuciones</t>
  </si>
  <si>
    <t>DÉFICIT/SUPERÁVIT</t>
  </si>
  <si>
    <t>ag-19</t>
  </si>
  <si>
    <t>NO</t>
  </si>
  <si>
    <t>Enero</t>
  </si>
  <si>
    <t>Julio</t>
  </si>
  <si>
    <t/>
  </si>
  <si>
    <t>0.0286</t>
  </si>
  <si>
    <t>0.0311</t>
  </si>
  <si>
    <t>0.0310</t>
  </si>
  <si>
    <t>0.0326</t>
  </si>
  <si>
    <t>0.0327</t>
  </si>
  <si>
    <t>0.0299</t>
  </si>
  <si>
    <t>0.0364</t>
  </si>
  <si>
    <t>0.0363</t>
  </si>
  <si>
    <t>0.0309</t>
  </si>
  <si>
    <t>0.0337</t>
  </si>
  <si>
    <t>0.0332</t>
  </si>
  <si>
    <t>0.0448</t>
  </si>
  <si>
    <t>0.0495</t>
  </si>
  <si>
    <t>0.0494</t>
  </si>
  <si>
    <t>0.0667</t>
  </si>
  <si>
    <t>0.0741</t>
  </si>
  <si>
    <t>0.0740</t>
  </si>
  <si>
    <t>SERVICIO DE ASEO</t>
  </si>
  <si>
    <t>PROYECCIÓN DE SUSCRIPTORES, CONSUMOS, SUBSIDIOS Y CONTRIBUCIONES AÑO 2021</t>
  </si>
  <si>
    <t>PROYECCIÓN DE SUSCRIPTORES (MERCADO NO AFORADO)</t>
  </si>
  <si>
    <t>PROYECCIÓN TONELADAS NO APROVECHABLES</t>
  </si>
  <si>
    <t>PROYECCIÓN TONELADAS APROVECHABLES</t>
  </si>
  <si>
    <t>PROYECCIÓN EN COSTOS DE REFERENCIA</t>
  </si>
  <si>
    <t>FACTORES</t>
  </si>
  <si>
    <t>P 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</si>
</sst>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$&quot;* #,##0_-;\-&quot;$&quot;* #,##0_-;_-&quot;$&quot;* &quot;-&quot;_-;_-@_-"/>
    <numFmt numFmtId="166" formatCode="#,##0.0000"/>
    <numFmt numFmtId="167" formatCode="0.0000"/>
    <numFmt numFmtId="168" formatCode="&quot;$&quot;#,##0.00"/>
    <numFmt numFmtId="169" formatCode="0.0000%"/>
    <numFmt numFmtId="170" formatCode="#,##0.00000"/>
    <numFmt numFmtId="171" formatCode="0.0%"/>
    <numFmt numFmtId="172" formatCode="&quot;$&quot;#,##0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7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05">
    <xf numFmtId="0" fontId="0" fillId="0" borderId="0" xfId="0"/>
    <xf numFmtId="0" fontId="1" fillId="2" borderId="0" xfId="0" applyFont="1" applyFill="1" applyAlignment="1">
      <alignment vertical="center"/>
    </xf>
    <xf numFmtId="0" fontId="4" fillId="3" borderId="9" xfId="0" applyFont="1" applyFill="1" applyBorder="1" applyAlignment="1">
      <alignment horizontal="center" vertical="center"/>
    </xf>
    <xf numFmtId="17" fontId="4" fillId="3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vertical="center"/>
    </xf>
    <xf numFmtId="3" fontId="1" fillId="2" borderId="9" xfId="0" applyNumberFormat="1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3" fillId="4" borderId="9" xfId="0" applyFont="1" applyFill="1" applyBorder="1" applyAlignment="1">
      <alignment vertical="center"/>
    </xf>
    <xf numFmtId="3" fontId="3" fillId="4" borderId="9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3" fontId="6" fillId="2" borderId="0" xfId="0" applyNumberFormat="1" applyFont="1" applyFill="1" applyBorder="1" applyAlignment="1">
      <alignment vertical="center"/>
    </xf>
    <xf numFmtId="166" fontId="1" fillId="2" borderId="9" xfId="0" applyNumberFormat="1" applyFont="1" applyFill="1" applyBorder="1" applyAlignment="1">
      <alignment vertical="center"/>
    </xf>
    <xf numFmtId="167" fontId="3" fillId="4" borderId="9" xfId="0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3" fontId="6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168" fontId="1" fillId="2" borderId="9" xfId="0" applyNumberFormat="1" applyFont="1" applyFill="1" applyBorder="1" applyAlignment="1">
      <alignment vertical="center"/>
    </xf>
    <xf numFmtId="168" fontId="3" fillId="4" borderId="9" xfId="0" applyNumberFormat="1" applyFont="1" applyFill="1" applyBorder="1" applyAlignment="1">
      <alignment vertical="center"/>
    </xf>
    <xf numFmtId="0" fontId="4" fillId="3" borderId="9" xfId="0" applyFont="1" applyFill="1" applyBorder="1" applyAlignment="1">
      <alignment horizontal="center" vertical="center"/>
    </xf>
    <xf numFmtId="17" fontId="1" fillId="2" borderId="0" xfId="0" applyNumberFormat="1" applyFont="1" applyFill="1" applyAlignment="1">
      <alignment vertical="center"/>
    </xf>
    <xf numFmtId="3" fontId="1" fillId="2" borderId="0" xfId="0" applyNumberFormat="1" applyFont="1" applyFill="1" applyAlignment="1">
      <alignment vertical="center"/>
    </xf>
    <xf numFmtId="0" fontId="3" fillId="5" borderId="0" xfId="0" applyFont="1" applyFill="1" applyBorder="1" applyAlignment="1">
      <alignment vertical="center"/>
    </xf>
    <xf numFmtId="167" fontId="0" fillId="2" borderId="0" xfId="0" applyNumberFormat="1" applyFill="1"/>
    <xf numFmtId="167" fontId="1" fillId="2" borderId="0" xfId="0" applyNumberFormat="1" applyFont="1" applyFill="1" applyAlignment="1">
      <alignment vertical="center"/>
    </xf>
    <xf numFmtId="3" fontId="0" fillId="0" borderId="9" xfId="0" applyNumberFormat="1" applyFill="1" applyBorder="1"/>
    <xf numFmtId="17" fontId="0" fillId="0" borderId="0" xfId="0" applyNumberFormat="1"/>
    <xf numFmtId="3" fontId="0" fillId="0" borderId="0" xfId="0" applyNumberFormat="1"/>
    <xf numFmtId="3" fontId="0" fillId="2" borderId="0" xfId="0" applyNumberFormat="1" applyFill="1"/>
    <xf numFmtId="3" fontId="0" fillId="2" borderId="0" xfId="0" applyNumberFormat="1" applyFill="1" applyAlignment="1">
      <alignment horizontal="right"/>
    </xf>
    <xf numFmtId="3" fontId="8" fillId="2" borderId="0" xfId="0" applyNumberFormat="1" applyFont="1" applyFill="1"/>
    <xf numFmtId="169" fontId="9" fillId="2" borderId="0" xfId="0" applyNumberFormat="1" applyFont="1" applyFill="1"/>
    <xf numFmtId="167" fontId="0" fillId="2" borderId="0" xfId="0" applyNumberFormat="1" applyFill="1"/>
    <xf numFmtId="0" fontId="8" fillId="2" borderId="0" xfId="0" applyFont="1" applyFill="1"/>
    <xf numFmtId="4" fontId="6" fillId="2" borderId="0" xfId="0" applyNumberFormat="1" applyFont="1" applyFill="1" applyAlignment="1">
      <alignment vertical="center"/>
    </xf>
    <xf numFmtId="0" fontId="0" fillId="2" borderId="0" xfId="0" applyFill="1"/>
    <xf numFmtId="167" fontId="0" fillId="2" borderId="9" xfId="0" applyNumberFormat="1" applyFill="1" applyBorder="1"/>
    <xf numFmtId="3" fontId="0" fillId="2" borderId="9" xfId="0" applyNumberFormat="1" applyFill="1" applyBorder="1"/>
    <xf numFmtId="0" fontId="1" fillId="2" borderId="0" xfId="0" applyNumberFormat="1" applyFont="1" applyFill="1" applyAlignment="1">
      <alignment vertical="center"/>
    </xf>
    <xf numFmtId="0" fontId="1" fillId="2" borderId="0" xfId="0" applyNumberFormat="1" applyFont="1" applyFill="1" applyBorder="1" applyAlignment="1">
      <alignment vertical="center"/>
    </xf>
    <xf numFmtId="168" fontId="0" fillId="2" borderId="9" xfId="0" applyNumberFormat="1" applyFill="1" applyBorder="1"/>
    <xf numFmtId="17" fontId="0" fillId="2" borderId="0" xfId="0" applyNumberFormat="1" applyFill="1" applyAlignment="1">
      <alignment horizontal="right"/>
    </xf>
    <xf numFmtId="166" fontId="6" fillId="2" borderId="0" xfId="0" applyNumberFormat="1" applyFont="1" applyFill="1" applyBorder="1" applyAlignment="1">
      <alignment vertical="center"/>
    </xf>
    <xf numFmtId="170" fontId="6" fillId="2" borderId="0" xfId="0" applyNumberFormat="1" applyFont="1" applyFill="1" applyBorder="1" applyAlignment="1">
      <alignment vertical="center"/>
    </xf>
    <xf numFmtId="0" fontId="3" fillId="3" borderId="9" xfId="0" applyFont="1" applyFill="1" applyBorder="1" applyAlignment="1">
      <alignment horizontal="center"/>
    </xf>
    <xf numFmtId="0" fontId="1" fillId="2" borderId="9" xfId="0" applyFont="1" applyFill="1" applyBorder="1"/>
    <xf numFmtId="0" fontId="3" fillId="4" borderId="9" xfId="0" applyFont="1" applyFill="1" applyBorder="1"/>
    <xf numFmtId="171" fontId="6" fillId="2" borderId="0" xfId="3" applyNumberFormat="1" applyFont="1" applyFill="1" applyAlignment="1">
      <alignment vertical="center"/>
    </xf>
    <xf numFmtId="14" fontId="6" fillId="2" borderId="0" xfId="0" applyNumberFormat="1" applyFont="1" applyFill="1" applyAlignment="1">
      <alignment vertical="center"/>
    </xf>
    <xf numFmtId="164" fontId="0" fillId="0" borderId="0" xfId="2" applyFont="1"/>
    <xf numFmtId="170" fontId="0" fillId="2" borderId="9" xfId="0" applyNumberFormat="1" applyFill="1" applyBorder="1"/>
    <xf numFmtId="9" fontId="1" fillId="2" borderId="9" xfId="3" applyFont="1" applyFill="1" applyBorder="1" applyAlignment="1">
      <alignment vertical="center"/>
    </xf>
    <xf numFmtId="171" fontId="1" fillId="2" borderId="9" xfId="3" applyNumberFormat="1" applyFont="1" applyFill="1" applyBorder="1" applyAlignment="1">
      <alignment vertical="center"/>
    </xf>
    <xf numFmtId="9" fontId="6" fillId="2" borderId="0" xfId="3" applyFont="1" applyFill="1" applyAlignment="1">
      <alignment vertical="center"/>
    </xf>
    <xf numFmtId="10" fontId="6" fillId="2" borderId="0" xfId="3" applyNumberFormat="1" applyFont="1" applyFill="1" applyAlignment="1">
      <alignment vertical="center"/>
    </xf>
    <xf numFmtId="168" fontId="6" fillId="2" borderId="0" xfId="0" applyNumberFormat="1" applyFont="1" applyFill="1" applyAlignment="1">
      <alignment vertical="center"/>
    </xf>
    <xf numFmtId="10" fontId="1" fillId="2" borderId="9" xfId="3" applyNumberFormat="1" applyFont="1" applyFill="1" applyBorder="1" applyAlignment="1">
      <alignment vertical="center"/>
    </xf>
    <xf numFmtId="3" fontId="0" fillId="2" borderId="10" xfId="0" applyNumberFormat="1" applyFill="1" applyBorder="1"/>
    <xf numFmtId="0" fontId="1" fillId="2" borderId="9" xfId="0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0" fillId="2" borderId="0" xfId="0" applyNumberFormat="1" applyFill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8" fillId="2" borderId="4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" fillId="2" borderId="6" xfId="0" applyFont="1" applyFill="1" applyBorder="1"/>
    <xf numFmtId="0" fontId="1" fillId="2" borderId="7" xfId="0" applyFont="1" applyFill="1" applyBorder="1"/>
    <xf numFmtId="0" fontId="3" fillId="2" borderId="8" xfId="0" applyFont="1" applyFill="1" applyBorder="1" applyAlignment="1">
      <alignment horizontal="right"/>
    </xf>
    <xf numFmtId="0" fontId="1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center"/>
    </xf>
    <xf numFmtId="17" fontId="3" fillId="3" borderId="9" xfId="0" applyNumberFormat="1" applyFont="1" applyFill="1" applyBorder="1" applyAlignment="1">
      <alignment horizontal="center"/>
    </xf>
    <xf numFmtId="3" fontId="1" fillId="2" borderId="9" xfId="0" applyNumberFormat="1" applyFont="1" applyFill="1" applyBorder="1"/>
    <xf numFmtId="3" fontId="3" fillId="4" borderId="9" xfId="0" applyNumberFormat="1" applyFont="1" applyFill="1" applyBorder="1"/>
    <xf numFmtId="4" fontId="1" fillId="2" borderId="9" xfId="0" applyNumberFormat="1" applyFont="1" applyFill="1" applyBorder="1"/>
    <xf numFmtId="4" fontId="3" fillId="4" borderId="9" xfId="0" applyNumberFormat="1" applyFont="1" applyFill="1" applyBorder="1"/>
    <xf numFmtId="168" fontId="1" fillId="2" borderId="9" xfId="0" applyNumberFormat="1" applyFont="1" applyFill="1" applyBorder="1"/>
    <xf numFmtId="0" fontId="1" fillId="2" borderId="0" xfId="0" applyFont="1" applyFill="1"/>
    <xf numFmtId="168" fontId="3" fillId="4" borderId="9" xfId="0" applyNumberFormat="1" applyFont="1" applyFill="1" applyBorder="1"/>
    <xf numFmtId="172" fontId="1" fillId="2" borderId="9" xfId="0" applyNumberFormat="1" applyFont="1" applyFill="1" applyBorder="1"/>
    <xf numFmtId="172" fontId="3" fillId="4" borderId="9" xfId="0" applyNumberFormat="1" applyFont="1" applyFill="1" applyBorder="1"/>
    <xf numFmtId="172" fontId="3" fillId="4" borderId="9" xfId="0" applyNumberFormat="1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right"/>
    </xf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</cellXfs>
  <cellStyles count="4">
    <cellStyle name="Moneda [0]" xfId="2" builtinId="7"/>
    <cellStyle name="Normal" xfId="0" builtinId="0"/>
    <cellStyle name="Normal 2" xfId="1" xr:uid="{00000000-0005-0000-0000-000002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44450</xdr:rowOff>
    </xdr:from>
    <xdr:to>
      <xdr:col>0</xdr:col>
      <xdr:colOff>1978025</xdr:colOff>
      <xdr:row>4</xdr:row>
      <xdr:rowOff>88899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CCC062-A5E1-48A8-9243-DD7CCC49333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4450"/>
          <a:ext cx="1939925" cy="8064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44450</xdr:rowOff>
    </xdr:from>
    <xdr:to>
      <xdr:col>1</xdr:col>
      <xdr:colOff>723901</xdr:colOff>
      <xdr:row>3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99C190-83E9-4F89-A000-2A059FE1026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44450"/>
          <a:ext cx="1485900" cy="631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YECCION%20SUBSIDIOS%20ASEO%20PLUS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EO 2020"/>
      <sheetName val="FACTORES"/>
      <sheetName val="INFO BASE"/>
    </sheetNames>
    <sheetDataSet>
      <sheetData sheetId="0" refreshError="1"/>
      <sheetData sheetId="1" refreshError="1"/>
      <sheetData sheetId="2">
        <row r="2">
          <cell r="A2" t="str">
            <v>ASEO PLUS PEREIRA S.A. E.S.P.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rueba2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0"/>
  <sheetViews>
    <sheetView tabSelected="1" workbookViewId="0">
      <selection activeCell="P14" sqref="P14"/>
    </sheetView>
  </sheetViews>
  <sheetFormatPr baseColWidth="10" defaultRowHeight="15" x14ac:dyDescent="0.25"/>
  <cols>
    <col min="1" max="1" width="33.85546875" style="34" customWidth="1"/>
    <col min="2" max="13" width="11.7109375" style="34" customWidth="1"/>
    <col min="14" max="16384" width="11.42578125" style="34"/>
  </cols>
  <sheetData>
    <row r="1" spans="1:13" x14ac:dyDescent="0.25">
      <c r="A1" s="71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3"/>
    </row>
    <row r="2" spans="1:13" x14ac:dyDescent="0.25">
      <c r="A2" s="74" t="str">
        <f>'[1]INFO BASE'!A2:S2</f>
        <v>ASEO PLUS PEREIRA S.A. E.S.P.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6"/>
    </row>
    <row r="3" spans="1:13" x14ac:dyDescent="0.25">
      <c r="A3" s="74" t="s">
        <v>90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6"/>
    </row>
    <row r="4" spans="1:13" x14ac:dyDescent="0.25">
      <c r="A4" s="74" t="s">
        <v>89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6"/>
    </row>
    <row r="5" spans="1:13" ht="15.75" thickBot="1" x14ac:dyDescent="0.3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9" t="s">
        <v>96</v>
      </c>
    </row>
    <row r="6" spans="1:13" x14ac:dyDescent="0.25">
      <c r="A6" s="80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1"/>
    </row>
    <row r="7" spans="1:13" x14ac:dyDescent="0.25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1"/>
    </row>
    <row r="8" spans="1:13" x14ac:dyDescent="0.25">
      <c r="A8" s="83" t="s">
        <v>91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</row>
    <row r="10" spans="1:13" x14ac:dyDescent="0.25">
      <c r="A10" s="43" t="s">
        <v>1</v>
      </c>
      <c r="B10" s="84">
        <v>44197</v>
      </c>
      <c r="C10" s="84">
        <v>44228</v>
      </c>
      <c r="D10" s="84">
        <v>44256</v>
      </c>
      <c r="E10" s="84">
        <v>44287</v>
      </c>
      <c r="F10" s="84">
        <v>44317</v>
      </c>
      <c r="G10" s="84">
        <v>44348</v>
      </c>
      <c r="H10" s="84">
        <v>44378</v>
      </c>
      <c r="I10" s="84">
        <v>44409</v>
      </c>
      <c r="J10" s="84">
        <v>44440</v>
      </c>
      <c r="K10" s="84">
        <v>44470</v>
      </c>
      <c r="L10" s="84">
        <v>44501</v>
      </c>
      <c r="M10" s="84">
        <v>44531</v>
      </c>
    </row>
    <row r="11" spans="1:13" x14ac:dyDescent="0.25">
      <c r="A11" s="44" t="s">
        <v>2</v>
      </c>
      <c r="B11" s="85">
        <v>2954</v>
      </c>
      <c r="C11" s="85">
        <v>2954</v>
      </c>
      <c r="D11" s="85">
        <v>2954</v>
      </c>
      <c r="E11" s="85">
        <v>2954</v>
      </c>
      <c r="F11" s="85">
        <v>2954</v>
      </c>
      <c r="G11" s="85">
        <v>2954</v>
      </c>
      <c r="H11" s="85">
        <v>2954</v>
      </c>
      <c r="I11" s="85">
        <v>2954</v>
      </c>
      <c r="J11" s="85">
        <v>2954</v>
      </c>
      <c r="K11" s="85">
        <v>2954</v>
      </c>
      <c r="L11" s="85">
        <v>2954</v>
      </c>
      <c r="M11" s="85">
        <v>2954</v>
      </c>
    </row>
    <row r="12" spans="1:13" x14ac:dyDescent="0.25">
      <c r="A12" s="44" t="s">
        <v>3</v>
      </c>
      <c r="B12" s="85">
        <v>2465</v>
      </c>
      <c r="C12" s="85">
        <v>2465</v>
      </c>
      <c r="D12" s="85">
        <v>2465</v>
      </c>
      <c r="E12" s="85">
        <v>2465</v>
      </c>
      <c r="F12" s="85">
        <v>2465</v>
      </c>
      <c r="G12" s="85">
        <v>2465</v>
      </c>
      <c r="H12" s="85">
        <v>2465</v>
      </c>
      <c r="I12" s="85">
        <v>2465</v>
      </c>
      <c r="J12" s="85">
        <v>2465</v>
      </c>
      <c r="K12" s="85">
        <v>2465</v>
      </c>
      <c r="L12" s="85">
        <v>2465</v>
      </c>
      <c r="M12" s="85">
        <v>2465</v>
      </c>
    </row>
    <row r="13" spans="1:13" x14ac:dyDescent="0.25">
      <c r="A13" s="44" t="s">
        <v>4</v>
      </c>
      <c r="B13" s="85">
        <v>3100</v>
      </c>
      <c r="C13" s="85">
        <v>3100</v>
      </c>
      <c r="D13" s="85">
        <v>3100</v>
      </c>
      <c r="E13" s="85">
        <v>3100</v>
      </c>
      <c r="F13" s="85">
        <v>3100</v>
      </c>
      <c r="G13" s="85">
        <v>3100</v>
      </c>
      <c r="H13" s="85">
        <v>3100</v>
      </c>
      <c r="I13" s="85">
        <v>3100</v>
      </c>
      <c r="J13" s="85">
        <v>3100</v>
      </c>
      <c r="K13" s="85">
        <v>3100</v>
      </c>
      <c r="L13" s="85">
        <v>3100</v>
      </c>
      <c r="M13" s="85">
        <v>3100</v>
      </c>
    </row>
    <row r="14" spans="1:13" x14ac:dyDescent="0.25">
      <c r="A14" s="44" t="s">
        <v>5</v>
      </c>
      <c r="B14" s="85">
        <v>3240</v>
      </c>
      <c r="C14" s="85">
        <v>3241</v>
      </c>
      <c r="D14" s="85">
        <v>3242</v>
      </c>
      <c r="E14" s="85">
        <v>3242</v>
      </c>
      <c r="F14" s="85">
        <v>3427</v>
      </c>
      <c r="G14" s="85">
        <v>3411</v>
      </c>
      <c r="H14" s="85">
        <v>3540</v>
      </c>
      <c r="I14" s="85">
        <v>3533</v>
      </c>
      <c r="J14" s="85">
        <v>3541</v>
      </c>
      <c r="K14" s="85">
        <v>3541</v>
      </c>
      <c r="L14" s="85">
        <v>3541</v>
      </c>
      <c r="M14" s="85">
        <v>3842</v>
      </c>
    </row>
    <row r="15" spans="1:13" x14ac:dyDescent="0.25">
      <c r="A15" s="44" t="s">
        <v>6</v>
      </c>
      <c r="B15" s="85">
        <v>2200</v>
      </c>
      <c r="C15" s="85">
        <v>2200</v>
      </c>
      <c r="D15" s="85">
        <v>2200</v>
      </c>
      <c r="E15" s="85">
        <v>2200</v>
      </c>
      <c r="F15" s="85">
        <v>2200</v>
      </c>
      <c r="G15" s="85">
        <v>2200</v>
      </c>
      <c r="H15" s="85">
        <v>2200</v>
      </c>
      <c r="I15" s="85">
        <v>2200</v>
      </c>
      <c r="J15" s="85">
        <v>2200</v>
      </c>
      <c r="K15" s="85">
        <v>2200</v>
      </c>
      <c r="L15" s="85">
        <v>2200</v>
      </c>
      <c r="M15" s="85">
        <v>2200</v>
      </c>
    </row>
    <row r="16" spans="1:13" x14ac:dyDescent="0.25">
      <c r="A16" s="44" t="s">
        <v>7</v>
      </c>
      <c r="B16" s="85">
        <v>2315</v>
      </c>
      <c r="C16" s="85">
        <v>2315</v>
      </c>
      <c r="D16" s="85">
        <v>2315</v>
      </c>
      <c r="E16" s="85">
        <v>2315</v>
      </c>
      <c r="F16" s="85">
        <v>2315</v>
      </c>
      <c r="G16" s="85">
        <v>2315</v>
      </c>
      <c r="H16" s="85">
        <v>2315</v>
      </c>
      <c r="I16" s="85">
        <v>2315</v>
      </c>
      <c r="J16" s="85">
        <v>2315</v>
      </c>
      <c r="K16" s="85">
        <v>2315</v>
      </c>
      <c r="L16" s="85">
        <v>2315</v>
      </c>
      <c r="M16" s="85">
        <v>2315</v>
      </c>
    </row>
    <row r="17" spans="1:13" x14ac:dyDescent="0.25">
      <c r="A17" s="44" t="s">
        <v>10</v>
      </c>
      <c r="B17" s="85">
        <v>680</v>
      </c>
      <c r="C17" s="85">
        <v>680</v>
      </c>
      <c r="D17" s="85">
        <v>680</v>
      </c>
      <c r="E17" s="85">
        <v>680</v>
      </c>
      <c r="F17" s="85">
        <v>680</v>
      </c>
      <c r="G17" s="85">
        <v>680</v>
      </c>
      <c r="H17" s="85">
        <v>680</v>
      </c>
      <c r="I17" s="85">
        <v>680</v>
      </c>
      <c r="J17" s="85">
        <v>680</v>
      </c>
      <c r="K17" s="85">
        <v>680</v>
      </c>
      <c r="L17" s="85">
        <v>680</v>
      </c>
      <c r="M17" s="85">
        <v>680</v>
      </c>
    </row>
    <row r="18" spans="1:13" x14ac:dyDescent="0.25">
      <c r="A18" s="44" t="s">
        <v>11</v>
      </c>
      <c r="B18" s="85">
        <v>1</v>
      </c>
      <c r="C18" s="85">
        <v>2</v>
      </c>
      <c r="D18" s="85">
        <v>2</v>
      </c>
      <c r="E18" s="85">
        <v>2</v>
      </c>
      <c r="F18" s="85">
        <v>2</v>
      </c>
      <c r="G18" s="85">
        <v>2</v>
      </c>
      <c r="H18" s="85">
        <v>2</v>
      </c>
      <c r="I18" s="85">
        <v>2</v>
      </c>
      <c r="J18" s="85">
        <v>2</v>
      </c>
      <c r="K18" s="85">
        <v>2</v>
      </c>
      <c r="L18" s="85">
        <v>2</v>
      </c>
      <c r="M18" s="85">
        <v>2</v>
      </c>
    </row>
    <row r="19" spans="1:13" x14ac:dyDescent="0.25">
      <c r="A19" s="44" t="s">
        <v>12</v>
      </c>
      <c r="B19" s="85">
        <v>22</v>
      </c>
      <c r="C19" s="85">
        <v>22</v>
      </c>
      <c r="D19" s="85">
        <v>22</v>
      </c>
      <c r="E19" s="85">
        <v>22</v>
      </c>
      <c r="F19" s="85">
        <v>22</v>
      </c>
      <c r="G19" s="85">
        <v>22</v>
      </c>
      <c r="H19" s="85">
        <v>22</v>
      </c>
      <c r="I19" s="85">
        <v>22</v>
      </c>
      <c r="J19" s="85">
        <v>22</v>
      </c>
      <c r="K19" s="85">
        <v>22</v>
      </c>
      <c r="L19" s="85">
        <v>22</v>
      </c>
      <c r="M19" s="85">
        <v>22</v>
      </c>
    </row>
    <row r="20" spans="1:13" x14ac:dyDescent="0.25">
      <c r="A20" s="44" t="s">
        <v>13</v>
      </c>
      <c r="B20" s="85">
        <v>7</v>
      </c>
      <c r="C20" s="85">
        <v>7</v>
      </c>
      <c r="D20" s="85">
        <v>7</v>
      </c>
      <c r="E20" s="85">
        <v>7</v>
      </c>
      <c r="F20" s="85">
        <v>7</v>
      </c>
      <c r="G20" s="85">
        <v>7</v>
      </c>
      <c r="H20" s="85">
        <v>7</v>
      </c>
      <c r="I20" s="85">
        <v>7</v>
      </c>
      <c r="J20" s="85">
        <v>7</v>
      </c>
      <c r="K20" s="85">
        <v>7</v>
      </c>
      <c r="L20" s="85">
        <v>7</v>
      </c>
      <c r="M20" s="85">
        <v>7</v>
      </c>
    </row>
    <row r="21" spans="1:13" x14ac:dyDescent="0.25">
      <c r="A21" s="44" t="s">
        <v>14</v>
      </c>
      <c r="B21" s="85">
        <v>2</v>
      </c>
      <c r="C21" s="85">
        <v>2</v>
      </c>
      <c r="D21" s="85">
        <v>2</v>
      </c>
      <c r="E21" s="85">
        <v>2</v>
      </c>
      <c r="F21" s="85">
        <v>2</v>
      </c>
      <c r="G21" s="85">
        <v>2</v>
      </c>
      <c r="H21" s="85">
        <v>2</v>
      </c>
      <c r="I21" s="85">
        <v>2</v>
      </c>
      <c r="J21" s="85">
        <v>2</v>
      </c>
      <c r="K21" s="85">
        <v>2</v>
      </c>
      <c r="L21" s="85">
        <v>2</v>
      </c>
      <c r="M21" s="85">
        <v>2</v>
      </c>
    </row>
    <row r="22" spans="1:13" x14ac:dyDescent="0.25">
      <c r="A22" s="44" t="s">
        <v>15</v>
      </c>
      <c r="B22" s="85">
        <v>8</v>
      </c>
      <c r="C22" s="85">
        <v>8</v>
      </c>
      <c r="D22" s="85">
        <v>8</v>
      </c>
      <c r="E22" s="85">
        <v>8</v>
      </c>
      <c r="F22" s="85">
        <v>8</v>
      </c>
      <c r="G22" s="85">
        <v>8</v>
      </c>
      <c r="H22" s="85">
        <v>8</v>
      </c>
      <c r="I22" s="85">
        <v>8</v>
      </c>
      <c r="J22" s="85">
        <v>8</v>
      </c>
      <c r="K22" s="85">
        <v>8</v>
      </c>
      <c r="L22" s="85">
        <v>8</v>
      </c>
      <c r="M22" s="85">
        <v>8</v>
      </c>
    </row>
    <row r="23" spans="1:13" x14ac:dyDescent="0.25">
      <c r="A23" s="45" t="s">
        <v>8</v>
      </c>
      <c r="B23" s="86">
        <f>SUM(B11:B22)</f>
        <v>16994</v>
      </c>
      <c r="C23" s="86">
        <f t="shared" ref="C23:M23" si="0">SUM(C11:C22)</f>
        <v>16996</v>
      </c>
      <c r="D23" s="86">
        <f t="shared" si="0"/>
        <v>16997</v>
      </c>
      <c r="E23" s="86">
        <f t="shared" si="0"/>
        <v>16997</v>
      </c>
      <c r="F23" s="86">
        <f t="shared" si="0"/>
        <v>17182</v>
      </c>
      <c r="G23" s="86">
        <f t="shared" si="0"/>
        <v>17166</v>
      </c>
      <c r="H23" s="86">
        <f t="shared" si="0"/>
        <v>17295</v>
      </c>
      <c r="I23" s="86">
        <f t="shared" si="0"/>
        <v>17288</v>
      </c>
      <c r="J23" s="86">
        <f t="shared" si="0"/>
        <v>17296</v>
      </c>
      <c r="K23" s="86">
        <f t="shared" si="0"/>
        <v>17296</v>
      </c>
      <c r="L23" s="86">
        <f t="shared" si="0"/>
        <v>17296</v>
      </c>
      <c r="M23" s="86">
        <f t="shared" si="0"/>
        <v>17597</v>
      </c>
    </row>
    <row r="26" spans="1:13" x14ac:dyDescent="0.25">
      <c r="A26" s="83" t="s">
        <v>92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</row>
    <row r="28" spans="1:13" x14ac:dyDescent="0.25">
      <c r="A28" s="43" t="s">
        <v>1</v>
      </c>
      <c r="B28" s="84">
        <v>44197</v>
      </c>
      <c r="C28" s="84">
        <v>44228</v>
      </c>
      <c r="D28" s="84">
        <v>44256</v>
      </c>
      <c r="E28" s="84">
        <v>44287</v>
      </c>
      <c r="F28" s="84">
        <v>44317</v>
      </c>
      <c r="G28" s="84">
        <v>44348</v>
      </c>
      <c r="H28" s="84">
        <v>44378</v>
      </c>
      <c r="I28" s="84">
        <v>44409</v>
      </c>
      <c r="J28" s="84">
        <v>44440</v>
      </c>
      <c r="K28" s="84">
        <v>44470</v>
      </c>
      <c r="L28" s="84">
        <v>44501</v>
      </c>
      <c r="M28" s="84">
        <v>44531</v>
      </c>
    </row>
    <row r="29" spans="1:13" x14ac:dyDescent="0.25">
      <c r="A29" s="44" t="s">
        <v>2</v>
      </c>
      <c r="B29" s="87">
        <f>B11*PRONOSTICOS!H24</f>
        <v>91.573999999999998</v>
      </c>
      <c r="C29" s="87">
        <f>C11*PRONOSTICOS!I24</f>
        <v>101.02680000000001</v>
      </c>
      <c r="D29" s="87">
        <f>D11*PRONOSTICOS!J24</f>
        <v>101.02680000000001</v>
      </c>
      <c r="E29" s="87">
        <f>E11*PRONOSTICOS!K24</f>
        <v>100.73139999999999</v>
      </c>
      <c r="F29" s="87">
        <f>F11*PRONOSTICOS!L24</f>
        <v>100.73139999999999</v>
      </c>
      <c r="G29" s="87">
        <f>G11*PRONOSTICOS!M24</f>
        <v>100.73139999999999</v>
      </c>
      <c r="H29" s="87">
        <f>H11*PRONOSTICOS!N24</f>
        <v>100.73139999999999</v>
      </c>
      <c r="I29" s="87">
        <f>I11*PRONOSTICOS!O24</f>
        <v>96.300399999999996</v>
      </c>
      <c r="J29" s="87">
        <f>J11*PRONOSTICOS!P24</f>
        <v>96.300399999999996</v>
      </c>
      <c r="K29" s="87">
        <f>K11*PRONOSTICOS!Q24</f>
        <v>96.300399999999996</v>
      </c>
      <c r="L29" s="87">
        <f>L11*PRONOSTICOS!R24</f>
        <v>96.595799999999997</v>
      </c>
      <c r="M29" s="87">
        <f>M11*PRONOSTICOS!S24</f>
        <v>96.595799999999997</v>
      </c>
    </row>
    <row r="30" spans="1:13" x14ac:dyDescent="0.25">
      <c r="A30" s="44" t="s">
        <v>3</v>
      </c>
      <c r="B30" s="87">
        <f>B12*PRONOSTICOS!H25</f>
        <v>80.358999999999995</v>
      </c>
      <c r="C30" s="87">
        <f>C12*PRONOSTICOS!I25</f>
        <v>89.725999999999999</v>
      </c>
      <c r="D30" s="87">
        <f>D12*PRONOSTICOS!J25</f>
        <v>89.725999999999999</v>
      </c>
      <c r="E30" s="87">
        <f>E12*PRONOSTICOS!K25</f>
        <v>89.479500000000002</v>
      </c>
      <c r="F30" s="87">
        <f>F12*PRONOSTICOS!L25</f>
        <v>89.479500000000002</v>
      </c>
      <c r="G30" s="87">
        <f>G12*PRONOSTICOS!M25</f>
        <v>89.479500000000002</v>
      </c>
      <c r="H30" s="87">
        <f>H12*PRONOSTICOS!N25</f>
        <v>89.479500000000002</v>
      </c>
      <c r="I30" s="87">
        <f>I12*PRONOSTICOS!O25</f>
        <v>85.289000000000001</v>
      </c>
      <c r="J30" s="87">
        <f>J12*PRONOSTICOS!P25</f>
        <v>85.289000000000001</v>
      </c>
      <c r="K30" s="87">
        <f>K12*PRONOSTICOS!Q25</f>
        <v>85.289000000000001</v>
      </c>
      <c r="L30" s="87">
        <f>L12*PRONOSTICOS!R25</f>
        <v>85.289000000000001</v>
      </c>
      <c r="M30" s="87">
        <f>M12*PRONOSTICOS!S25</f>
        <v>85.289000000000001</v>
      </c>
    </row>
    <row r="31" spans="1:13" x14ac:dyDescent="0.25">
      <c r="A31" s="44" t="s">
        <v>4</v>
      </c>
      <c r="B31" s="87">
        <f>B13*PRONOSTICOS!H26</f>
        <v>104.47</v>
      </c>
      <c r="C31" s="87">
        <f>C13*PRONOSTICOS!I26</f>
        <v>116.56</v>
      </c>
      <c r="D31" s="87">
        <f>D13*PRONOSTICOS!J26</f>
        <v>116.56</v>
      </c>
      <c r="E31" s="87">
        <f>E13*PRONOSTICOS!K26</f>
        <v>116.25</v>
      </c>
      <c r="F31" s="87">
        <f>F13*PRONOSTICOS!L26</f>
        <v>116.25</v>
      </c>
      <c r="G31" s="87">
        <f>G13*PRONOSTICOS!M26</f>
        <v>116.25</v>
      </c>
      <c r="H31" s="87">
        <f>H13*PRONOSTICOS!N26</f>
        <v>116.25</v>
      </c>
      <c r="I31" s="87">
        <f>I13*PRONOSTICOS!O26</f>
        <v>110.67</v>
      </c>
      <c r="J31" s="87">
        <f>J13*PRONOSTICOS!P26</f>
        <v>110.67</v>
      </c>
      <c r="K31" s="87">
        <f>K13*PRONOSTICOS!Q26</f>
        <v>110.67</v>
      </c>
      <c r="L31" s="87">
        <f>L13*PRONOSTICOS!R26</f>
        <v>110.97999999999999</v>
      </c>
      <c r="M31" s="87">
        <f>M13*PRONOSTICOS!S26</f>
        <v>110.97999999999999</v>
      </c>
    </row>
    <row r="32" spans="1:13" x14ac:dyDescent="0.25">
      <c r="A32" s="44" t="s">
        <v>5</v>
      </c>
      <c r="B32" s="87">
        <f>B14*PRONOSTICOS!H27</f>
        <v>117.61199999999999</v>
      </c>
      <c r="C32" s="87">
        <f>C14*PRONOSTICOS!I27</f>
        <v>131.58459999999999</v>
      </c>
      <c r="D32" s="87">
        <f>D14*PRONOSTICOS!J27</f>
        <v>131.62519999999998</v>
      </c>
      <c r="E32" s="87">
        <f>E14*PRONOSTICOS!K27</f>
        <v>131.62519999999998</v>
      </c>
      <c r="F32" s="87">
        <f>F14*PRONOSTICOS!L27</f>
        <v>139.1362</v>
      </c>
      <c r="G32" s="87">
        <f>G14*PRONOSTICOS!M27</f>
        <v>138.48659999999998</v>
      </c>
      <c r="H32" s="87">
        <f>H14*PRONOSTICOS!N27</f>
        <v>143.72399999999999</v>
      </c>
      <c r="I32" s="87">
        <f>I14*PRONOSTICOS!O27</f>
        <v>136.37380000000002</v>
      </c>
      <c r="J32" s="87">
        <f>J14*PRONOSTICOS!P27</f>
        <v>136.68260000000001</v>
      </c>
      <c r="K32" s="87">
        <f>K14*PRONOSTICOS!Q27</f>
        <v>136.68260000000001</v>
      </c>
      <c r="L32" s="87">
        <f>L14*PRONOSTICOS!R27</f>
        <v>136.68260000000001</v>
      </c>
      <c r="M32" s="87">
        <f>M14*PRONOSTICOS!S27</f>
        <v>148.30120000000002</v>
      </c>
    </row>
    <row r="33" spans="1:13" x14ac:dyDescent="0.25">
      <c r="A33" s="44" t="s">
        <v>6</v>
      </c>
      <c r="B33" s="87">
        <f>B15*PRONOSTICOS!H28</f>
        <v>79.86</v>
      </c>
      <c r="C33" s="87">
        <f>C15*PRONOSTICOS!I28</f>
        <v>89.32</v>
      </c>
      <c r="D33" s="87">
        <f>D15*PRONOSTICOS!J28</f>
        <v>89.32</v>
      </c>
      <c r="E33" s="87">
        <f>E15*PRONOSTICOS!K28</f>
        <v>89.32</v>
      </c>
      <c r="F33" s="87">
        <f>F15*PRONOSTICOS!L28</f>
        <v>89.32</v>
      </c>
      <c r="G33" s="87">
        <f>G15*PRONOSTICOS!M28</f>
        <v>89.32</v>
      </c>
      <c r="H33" s="87">
        <f>H15*PRONOSTICOS!N28</f>
        <v>89.32</v>
      </c>
      <c r="I33" s="87">
        <f>I15*PRONOSTICOS!O28</f>
        <v>84.92</v>
      </c>
      <c r="J33" s="87">
        <f>J15*PRONOSTICOS!P28</f>
        <v>84.92</v>
      </c>
      <c r="K33" s="87">
        <f>K15*PRONOSTICOS!Q28</f>
        <v>84.92</v>
      </c>
      <c r="L33" s="87">
        <f>L15*PRONOSTICOS!R28</f>
        <v>84.92</v>
      </c>
      <c r="M33" s="87">
        <f>M15*PRONOSTICOS!S28</f>
        <v>84.92</v>
      </c>
    </row>
    <row r="34" spans="1:13" x14ac:dyDescent="0.25">
      <c r="A34" s="44" t="s">
        <v>7</v>
      </c>
      <c r="B34" s="87">
        <f>B16*PRONOSTICOS!H29</f>
        <v>114.361</v>
      </c>
      <c r="C34" s="87">
        <f>C16*PRONOSTICOS!I29</f>
        <v>129.17699999999999</v>
      </c>
      <c r="D34" s="87">
        <f>D16*PRONOSTICOS!J29</f>
        <v>129.17699999999999</v>
      </c>
      <c r="E34" s="87">
        <f>E16*PRONOSTICOS!K29</f>
        <v>128.94550000000001</v>
      </c>
      <c r="F34" s="87">
        <f>F16*PRONOSTICOS!L29</f>
        <v>128.94550000000001</v>
      </c>
      <c r="G34" s="87">
        <f>G16*PRONOSTICOS!M29</f>
        <v>128.94550000000001</v>
      </c>
      <c r="H34" s="87">
        <f>H16*PRONOSTICOS!N29</f>
        <v>128.94550000000001</v>
      </c>
      <c r="I34" s="87">
        <f>I16*PRONOSTICOS!O29</f>
        <v>122.46350000000001</v>
      </c>
      <c r="J34" s="87">
        <f>J16*PRONOSTICOS!P29</f>
        <v>122.46350000000001</v>
      </c>
      <c r="K34" s="87">
        <f>K16*PRONOSTICOS!Q29</f>
        <v>122.46350000000001</v>
      </c>
      <c r="L34" s="87">
        <f>L16*PRONOSTICOS!R29</f>
        <v>122.46350000000001</v>
      </c>
      <c r="M34" s="87">
        <f>M16*PRONOSTICOS!S29</f>
        <v>122.46350000000001</v>
      </c>
    </row>
    <row r="35" spans="1:13" x14ac:dyDescent="0.25">
      <c r="A35" s="44" t="s">
        <v>10</v>
      </c>
      <c r="B35" s="87">
        <f>B17*PRONOSTICOS!H30</f>
        <v>50.32</v>
      </c>
      <c r="C35" s="87">
        <f>C17*PRONOSTICOS!I30</f>
        <v>57.323999999999998</v>
      </c>
      <c r="D35" s="87">
        <f>D17*PRONOSTICOS!J30</f>
        <v>57.323999999999998</v>
      </c>
      <c r="E35" s="87">
        <f>E17*PRONOSTICOS!K30</f>
        <v>57.323999999999998</v>
      </c>
      <c r="F35" s="87">
        <f>F17*PRONOSTICOS!L30</f>
        <v>57.323999999999998</v>
      </c>
      <c r="G35" s="87">
        <f>G17*PRONOSTICOS!M30</f>
        <v>57.323999999999998</v>
      </c>
      <c r="H35" s="87">
        <f>H17*PRONOSTICOS!N30</f>
        <v>57.323999999999998</v>
      </c>
      <c r="I35" s="87">
        <f>I17*PRONOSTICOS!O30</f>
        <v>54.195999999999998</v>
      </c>
      <c r="J35" s="87">
        <f>J17*PRONOSTICOS!P30</f>
        <v>54.195999999999998</v>
      </c>
      <c r="K35" s="87">
        <f>K17*PRONOSTICOS!Q30</f>
        <v>54.195999999999998</v>
      </c>
      <c r="L35" s="87">
        <f>L17*PRONOSTICOS!R30</f>
        <v>54.195999999999998</v>
      </c>
      <c r="M35" s="87">
        <f>M17*PRONOSTICOS!S30</f>
        <v>54.195999999999998</v>
      </c>
    </row>
    <row r="36" spans="1:13" x14ac:dyDescent="0.25">
      <c r="A36" s="44" t="s">
        <v>11</v>
      </c>
      <c r="B36" s="87">
        <f>B18*PRONOSTICOS!H31</f>
        <v>7.3999999999999996E-2</v>
      </c>
      <c r="C36" s="87">
        <f>C18*PRONOSTICOS!I31</f>
        <v>0.1686</v>
      </c>
      <c r="D36" s="87">
        <f>D18*PRONOSTICOS!J31</f>
        <v>0.1686</v>
      </c>
      <c r="E36" s="87">
        <f>E18*PRONOSTICOS!K31</f>
        <v>0.1686</v>
      </c>
      <c r="F36" s="87">
        <f>F18*PRONOSTICOS!L31</f>
        <v>0.1686</v>
      </c>
      <c r="G36" s="87">
        <f>G18*PRONOSTICOS!M31</f>
        <v>0.1686</v>
      </c>
      <c r="H36" s="87">
        <f>H18*PRONOSTICOS!N31</f>
        <v>0.1686</v>
      </c>
      <c r="I36" s="87">
        <f>I18*PRONOSTICOS!O31</f>
        <v>0.15939999999999999</v>
      </c>
      <c r="J36" s="87">
        <f>J18*PRONOSTICOS!P31</f>
        <v>0.15939999999999999</v>
      </c>
      <c r="K36" s="87">
        <f>K18*PRONOSTICOS!Q31</f>
        <v>0.15939999999999999</v>
      </c>
      <c r="L36" s="87">
        <f>L18*PRONOSTICOS!R31</f>
        <v>0.15939999999999999</v>
      </c>
      <c r="M36" s="87">
        <f>M18*PRONOSTICOS!S31</f>
        <v>0.15939999999999999</v>
      </c>
    </row>
    <row r="37" spans="1:13" x14ac:dyDescent="0.25">
      <c r="A37" s="44" t="s">
        <v>12</v>
      </c>
      <c r="B37" s="87">
        <f>B19*PRONOSTICOS!H32</f>
        <v>1.6279999999999999</v>
      </c>
      <c r="C37" s="87">
        <f>C19*PRONOSTICOS!I32</f>
        <v>1.8546</v>
      </c>
      <c r="D37" s="87">
        <f>D19*PRONOSTICOS!J32</f>
        <v>1.8546</v>
      </c>
      <c r="E37" s="87">
        <f>E19*PRONOSTICOS!K32</f>
        <v>1.8546</v>
      </c>
      <c r="F37" s="87">
        <f>F19*PRONOSTICOS!L32</f>
        <v>1.8546</v>
      </c>
      <c r="G37" s="87">
        <f>G19*PRONOSTICOS!M32</f>
        <v>1.8546</v>
      </c>
      <c r="H37" s="87">
        <f>H19*PRONOSTICOS!N32</f>
        <v>1.8546</v>
      </c>
      <c r="I37" s="87">
        <f>I19*PRONOSTICOS!O32</f>
        <v>1.7533999999999998</v>
      </c>
      <c r="J37" s="87">
        <f>J19*PRONOSTICOS!P32</f>
        <v>1.7533999999999998</v>
      </c>
      <c r="K37" s="87">
        <f>K19*PRONOSTICOS!Q32</f>
        <v>1.7533999999999998</v>
      </c>
      <c r="L37" s="87">
        <f>L19*PRONOSTICOS!R32</f>
        <v>1.7533999999999998</v>
      </c>
      <c r="M37" s="87">
        <f>M19*PRONOSTICOS!S32</f>
        <v>1.7533999999999998</v>
      </c>
    </row>
    <row r="38" spans="1:13" x14ac:dyDescent="0.25">
      <c r="A38" s="44" t="s">
        <v>13</v>
      </c>
      <c r="B38" s="87">
        <f>PRONOSTICOS!H33</f>
        <v>5.24</v>
      </c>
      <c r="C38" s="87">
        <f>PRONOSTICOS!I33</f>
        <v>5.24</v>
      </c>
      <c r="D38" s="87">
        <f>PRONOSTICOS!J33</f>
        <v>5.24</v>
      </c>
      <c r="E38" s="87">
        <f>PRONOSTICOS!K33</f>
        <v>5.24</v>
      </c>
      <c r="F38" s="87">
        <f>PRONOSTICOS!L33</f>
        <v>5.24</v>
      </c>
      <c r="G38" s="87">
        <f>PRONOSTICOS!M33</f>
        <v>5.8</v>
      </c>
      <c r="H38" s="87">
        <f>PRONOSTICOS!N33</f>
        <v>5.8</v>
      </c>
      <c r="I38" s="87">
        <f>PRONOSTICOS!O33</f>
        <v>5.8</v>
      </c>
      <c r="J38" s="87">
        <f>PRONOSTICOS!P33</f>
        <v>5.8</v>
      </c>
      <c r="K38" s="87">
        <f>PRONOSTICOS!Q33</f>
        <v>5.8</v>
      </c>
      <c r="L38" s="87">
        <f>PRONOSTICOS!R33</f>
        <v>5.8</v>
      </c>
      <c r="M38" s="87">
        <f>PRONOSTICOS!S33</f>
        <v>5.8</v>
      </c>
    </row>
    <row r="39" spans="1:13" x14ac:dyDescent="0.25">
      <c r="A39" s="44" t="s">
        <v>14</v>
      </c>
      <c r="B39" s="87">
        <f>PRONOSTICOS!H34</f>
        <v>1.62</v>
      </c>
      <c r="C39" s="87">
        <f>PRONOSTICOS!I34</f>
        <v>1.62</v>
      </c>
      <c r="D39" s="87">
        <f>PRONOSTICOS!J34</f>
        <v>1.62</v>
      </c>
      <c r="E39" s="87">
        <f>PRONOSTICOS!K34</f>
        <v>1.9</v>
      </c>
      <c r="F39" s="87">
        <f>PRONOSTICOS!L34</f>
        <v>1.9</v>
      </c>
      <c r="G39" s="87">
        <f>PRONOSTICOS!M34</f>
        <v>1.9</v>
      </c>
      <c r="H39" s="87">
        <f>PRONOSTICOS!N34</f>
        <v>1.9</v>
      </c>
      <c r="I39" s="87">
        <f>PRONOSTICOS!O34</f>
        <v>1.9</v>
      </c>
      <c r="J39" s="87">
        <f>PRONOSTICOS!P34</f>
        <v>1.9</v>
      </c>
      <c r="K39" s="87">
        <f>PRONOSTICOS!Q34</f>
        <v>1.9</v>
      </c>
      <c r="L39" s="87">
        <f>PRONOSTICOS!R34</f>
        <v>1.9</v>
      </c>
      <c r="M39" s="87">
        <f>PRONOSTICOS!S34</f>
        <v>1.9</v>
      </c>
    </row>
    <row r="40" spans="1:13" x14ac:dyDescent="0.25">
      <c r="A40" s="44" t="s">
        <v>15</v>
      </c>
      <c r="B40" s="87">
        <f>PRONOSTICOS!H35</f>
        <v>29</v>
      </c>
      <c r="C40" s="87">
        <f>PRONOSTICOS!I35</f>
        <v>29</v>
      </c>
      <c r="D40" s="87">
        <f>PRONOSTICOS!J35</f>
        <v>29</v>
      </c>
      <c r="E40" s="87">
        <f>PRONOSTICOS!K35</f>
        <v>29</v>
      </c>
      <c r="F40" s="87">
        <f>PRONOSTICOS!L35</f>
        <v>31</v>
      </c>
      <c r="G40" s="87">
        <f>PRONOSTICOS!M35</f>
        <v>31</v>
      </c>
      <c r="H40" s="87">
        <f>PRONOSTICOS!N35</f>
        <v>31</v>
      </c>
      <c r="I40" s="87">
        <f>PRONOSTICOS!O35</f>
        <v>31</v>
      </c>
      <c r="J40" s="87">
        <f>PRONOSTICOS!P35</f>
        <v>31</v>
      </c>
      <c r="K40" s="87">
        <f>PRONOSTICOS!Q35</f>
        <v>31</v>
      </c>
      <c r="L40" s="87">
        <f>PRONOSTICOS!R35</f>
        <v>31</v>
      </c>
      <c r="M40" s="87">
        <f>PRONOSTICOS!S35</f>
        <v>31</v>
      </c>
    </row>
    <row r="41" spans="1:13" x14ac:dyDescent="0.25">
      <c r="A41" s="45" t="s">
        <v>8</v>
      </c>
      <c r="B41" s="88">
        <f>SUM(B29:B40)</f>
        <v>676.11800000000005</v>
      </c>
      <c r="C41" s="88">
        <f t="shared" ref="C41:M41" si="1">SUM(C29:C40)</f>
        <v>752.60159999999996</v>
      </c>
      <c r="D41" s="88">
        <f t="shared" si="1"/>
        <v>752.6422</v>
      </c>
      <c r="E41" s="88">
        <f t="shared" si="1"/>
        <v>751.83879999999988</v>
      </c>
      <c r="F41" s="88">
        <f t="shared" si="1"/>
        <v>761.34979999999985</v>
      </c>
      <c r="G41" s="88">
        <f t="shared" si="1"/>
        <v>761.26019999999983</v>
      </c>
      <c r="H41" s="88">
        <f t="shared" si="1"/>
        <v>766.49759999999981</v>
      </c>
      <c r="I41" s="88">
        <f t="shared" si="1"/>
        <v>730.82550000000015</v>
      </c>
      <c r="J41" s="88">
        <f t="shared" si="1"/>
        <v>731.13429999999994</v>
      </c>
      <c r="K41" s="88">
        <f t="shared" si="1"/>
        <v>731.13429999999994</v>
      </c>
      <c r="L41" s="88">
        <f t="shared" si="1"/>
        <v>731.73969999999986</v>
      </c>
      <c r="M41" s="88">
        <f t="shared" si="1"/>
        <v>743.35829999999987</v>
      </c>
    </row>
    <row r="42" spans="1:13" x14ac:dyDescent="0.25">
      <c r="A42" s="82"/>
    </row>
    <row r="44" spans="1:13" x14ac:dyDescent="0.25">
      <c r="A44" s="83" t="s">
        <v>93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</row>
    <row r="46" spans="1:13" x14ac:dyDescent="0.25">
      <c r="A46" s="43" t="s">
        <v>1</v>
      </c>
      <c r="B46" s="84">
        <v>44197</v>
      </c>
      <c r="C46" s="84">
        <v>44228</v>
      </c>
      <c r="D46" s="84">
        <v>44256</v>
      </c>
      <c r="E46" s="84">
        <v>44287</v>
      </c>
      <c r="F46" s="84">
        <v>44317</v>
      </c>
      <c r="G46" s="84">
        <v>44348</v>
      </c>
      <c r="H46" s="84">
        <v>44378</v>
      </c>
      <c r="I46" s="84">
        <v>44409</v>
      </c>
      <c r="J46" s="84">
        <v>44440</v>
      </c>
      <c r="K46" s="84">
        <v>44470</v>
      </c>
      <c r="L46" s="84">
        <v>44501</v>
      </c>
      <c r="M46" s="84">
        <v>44531</v>
      </c>
    </row>
    <row r="47" spans="1:13" x14ac:dyDescent="0.25">
      <c r="A47" s="44" t="s">
        <v>2</v>
      </c>
      <c r="B47" s="87">
        <f>B11*PRONOSTICOS!H41</f>
        <v>1.7723999999999998</v>
      </c>
      <c r="C47" s="87">
        <f>C11*PRONOSTICOS!I41</f>
        <v>1.7723999999999998</v>
      </c>
      <c r="D47" s="87">
        <f>D11*PRONOSTICOS!J41</f>
        <v>1.7723999999999998</v>
      </c>
      <c r="E47" s="87">
        <f>E11*PRONOSTICOS!K41</f>
        <v>1.7723999999999998</v>
      </c>
      <c r="F47" s="87">
        <f>F11*PRONOSTICOS!L41</f>
        <v>1.7723999999999998</v>
      </c>
      <c r="G47" s="87">
        <f>G11*PRONOSTICOS!M41</f>
        <v>1.7723999999999998</v>
      </c>
      <c r="H47" s="87">
        <f>H11*PRONOSTICOS!N41</f>
        <v>2.0678000000000001</v>
      </c>
      <c r="I47" s="87">
        <f>I11*PRONOSTICOS!O41</f>
        <v>2.0678000000000001</v>
      </c>
      <c r="J47" s="87">
        <f>J11*PRONOSTICOS!P41</f>
        <v>2.0678000000000001</v>
      </c>
      <c r="K47" s="87">
        <f>K11*PRONOSTICOS!Q41</f>
        <v>2.0678000000000001</v>
      </c>
      <c r="L47" s="87">
        <f>L11*PRONOSTICOS!R41</f>
        <v>2.0678000000000001</v>
      </c>
      <c r="M47" s="87">
        <f>M11*PRONOSTICOS!S41</f>
        <v>2.0678000000000001</v>
      </c>
    </row>
    <row r="48" spans="1:13" x14ac:dyDescent="0.25">
      <c r="A48" s="44" t="s">
        <v>3</v>
      </c>
      <c r="B48" s="87">
        <f>B12*PRONOSTICOS!H42</f>
        <v>1.4789999999999999</v>
      </c>
      <c r="C48" s="87">
        <f>C12*PRONOSTICOS!I42</f>
        <v>1.4789999999999999</v>
      </c>
      <c r="D48" s="87">
        <f>D12*PRONOSTICOS!J42</f>
        <v>1.4789999999999999</v>
      </c>
      <c r="E48" s="87">
        <f>E12*PRONOSTICOS!K42</f>
        <v>1.4789999999999999</v>
      </c>
      <c r="F48" s="87">
        <f>F12*PRONOSTICOS!L42</f>
        <v>1.4789999999999999</v>
      </c>
      <c r="G48" s="87">
        <f>G12*PRONOSTICOS!M42</f>
        <v>1.4789999999999999</v>
      </c>
      <c r="H48" s="87">
        <f>H12*PRONOSTICOS!N42</f>
        <v>1.7255</v>
      </c>
      <c r="I48" s="87">
        <f>I12*PRONOSTICOS!O42</f>
        <v>1.7255</v>
      </c>
      <c r="J48" s="87">
        <f>J12*PRONOSTICOS!P42</f>
        <v>1.7255</v>
      </c>
      <c r="K48" s="87">
        <f>K12*PRONOSTICOS!Q42</f>
        <v>1.7255</v>
      </c>
      <c r="L48" s="87">
        <f>L12*PRONOSTICOS!R42</f>
        <v>1.7255</v>
      </c>
      <c r="M48" s="87">
        <f>M12*PRONOSTICOS!S42</f>
        <v>1.7255</v>
      </c>
    </row>
    <row r="49" spans="1:13" x14ac:dyDescent="0.25">
      <c r="A49" s="44" t="s">
        <v>4</v>
      </c>
      <c r="B49" s="87">
        <f>B13*PRONOSTICOS!H43</f>
        <v>1.8599999999999999</v>
      </c>
      <c r="C49" s="87">
        <f>C13*PRONOSTICOS!I43</f>
        <v>1.8599999999999999</v>
      </c>
      <c r="D49" s="87">
        <f>D13*PRONOSTICOS!J43</f>
        <v>1.8599999999999999</v>
      </c>
      <c r="E49" s="87">
        <f>E13*PRONOSTICOS!K43</f>
        <v>1.8599999999999999</v>
      </c>
      <c r="F49" s="87">
        <f>F13*PRONOSTICOS!L43</f>
        <v>1.8599999999999999</v>
      </c>
      <c r="G49" s="87">
        <f>G13*PRONOSTICOS!M43</f>
        <v>1.8599999999999999</v>
      </c>
      <c r="H49" s="87">
        <f>H13*PRONOSTICOS!N43</f>
        <v>2.17</v>
      </c>
      <c r="I49" s="87">
        <f>I13*PRONOSTICOS!O43</f>
        <v>2.17</v>
      </c>
      <c r="J49" s="87">
        <f>J13*PRONOSTICOS!P43</f>
        <v>2.17</v>
      </c>
      <c r="K49" s="87">
        <f>K13*PRONOSTICOS!Q43</f>
        <v>2.17</v>
      </c>
      <c r="L49" s="87">
        <f>L13*PRONOSTICOS!R43</f>
        <v>2.17</v>
      </c>
      <c r="M49" s="87">
        <f>M13*PRONOSTICOS!S43</f>
        <v>2.17</v>
      </c>
    </row>
    <row r="50" spans="1:13" x14ac:dyDescent="0.25">
      <c r="A50" s="44" t="s">
        <v>5</v>
      </c>
      <c r="B50" s="87">
        <f>B14*PRONOSTICOS!H44</f>
        <v>1.9439999999999997</v>
      </c>
      <c r="C50" s="87">
        <f>C14*PRONOSTICOS!I44</f>
        <v>1.9445999999999999</v>
      </c>
      <c r="D50" s="87">
        <f>D14*PRONOSTICOS!J44</f>
        <v>1.9451999999999998</v>
      </c>
      <c r="E50" s="87">
        <f>E14*PRONOSTICOS!K44</f>
        <v>1.9451999999999998</v>
      </c>
      <c r="F50" s="87">
        <f>F14*PRONOSTICOS!L44</f>
        <v>2.0562</v>
      </c>
      <c r="G50" s="87">
        <f>G14*PRONOSTICOS!M44</f>
        <v>2.0465999999999998</v>
      </c>
      <c r="H50" s="87">
        <f>H14*PRONOSTICOS!N44</f>
        <v>2.4779999999999998</v>
      </c>
      <c r="I50" s="87">
        <f>I14*PRONOSTICOS!O44</f>
        <v>2.4731000000000001</v>
      </c>
      <c r="J50" s="87">
        <f>J14*PRONOSTICOS!P44</f>
        <v>2.4786999999999999</v>
      </c>
      <c r="K50" s="87">
        <f>K14*PRONOSTICOS!Q44</f>
        <v>2.4786999999999999</v>
      </c>
      <c r="L50" s="87">
        <f>L14*PRONOSTICOS!R44</f>
        <v>2.4786999999999999</v>
      </c>
      <c r="M50" s="87">
        <f>M14*PRONOSTICOS!S44</f>
        <v>2.6894</v>
      </c>
    </row>
    <row r="51" spans="1:13" x14ac:dyDescent="0.25">
      <c r="A51" s="44" t="s">
        <v>6</v>
      </c>
      <c r="B51" s="87">
        <f>B15*PRONOSTICOS!H45</f>
        <v>1.3199999999999998</v>
      </c>
      <c r="C51" s="87">
        <f>C15*PRONOSTICOS!I45</f>
        <v>1.3199999999999998</v>
      </c>
      <c r="D51" s="87">
        <f>D15*PRONOSTICOS!J45</f>
        <v>1.3199999999999998</v>
      </c>
      <c r="E51" s="87">
        <f>E15*PRONOSTICOS!K45</f>
        <v>1.3199999999999998</v>
      </c>
      <c r="F51" s="87">
        <f>F15*PRONOSTICOS!L45</f>
        <v>1.3199999999999998</v>
      </c>
      <c r="G51" s="87">
        <f>G15*PRONOSTICOS!M45</f>
        <v>1.3199999999999998</v>
      </c>
      <c r="H51" s="87">
        <f>H15*PRONOSTICOS!N45</f>
        <v>1.54</v>
      </c>
      <c r="I51" s="87">
        <f>I15*PRONOSTICOS!O45</f>
        <v>1.54</v>
      </c>
      <c r="J51" s="87">
        <f>J15*PRONOSTICOS!P45</f>
        <v>1.54</v>
      </c>
      <c r="K51" s="87">
        <f>K15*PRONOSTICOS!Q45</f>
        <v>1.54</v>
      </c>
      <c r="L51" s="87">
        <f>L15*PRONOSTICOS!R45</f>
        <v>1.54</v>
      </c>
      <c r="M51" s="87">
        <f>M15*PRONOSTICOS!S45</f>
        <v>1.54</v>
      </c>
    </row>
    <row r="52" spans="1:13" x14ac:dyDescent="0.25">
      <c r="A52" s="44" t="s">
        <v>7</v>
      </c>
      <c r="B52" s="87">
        <f>B16*PRONOSTICOS!H46</f>
        <v>1.3889999999999998</v>
      </c>
      <c r="C52" s="87">
        <f>C16*PRONOSTICOS!I46</f>
        <v>1.3889999999999998</v>
      </c>
      <c r="D52" s="87">
        <f>D16*PRONOSTICOS!J46</f>
        <v>1.3889999999999998</v>
      </c>
      <c r="E52" s="87">
        <f>E16*PRONOSTICOS!K46</f>
        <v>1.3889999999999998</v>
      </c>
      <c r="F52" s="87">
        <f>F16*PRONOSTICOS!L46</f>
        <v>1.3889999999999998</v>
      </c>
      <c r="G52" s="87">
        <f>G16*PRONOSTICOS!M46</f>
        <v>1.3889999999999998</v>
      </c>
      <c r="H52" s="87">
        <f>H16*PRONOSTICOS!N46</f>
        <v>1.6205000000000001</v>
      </c>
      <c r="I52" s="87">
        <f>I16*PRONOSTICOS!O46</f>
        <v>1.6205000000000001</v>
      </c>
      <c r="J52" s="87">
        <f>J16*PRONOSTICOS!P46</f>
        <v>1.6205000000000001</v>
      </c>
      <c r="K52" s="87">
        <f>K16*PRONOSTICOS!Q46</f>
        <v>1.6205000000000001</v>
      </c>
      <c r="L52" s="87">
        <f>L16*PRONOSTICOS!R46</f>
        <v>1.6205000000000001</v>
      </c>
      <c r="M52" s="87">
        <f>M16*PRONOSTICOS!S46</f>
        <v>1.6205000000000001</v>
      </c>
    </row>
    <row r="53" spans="1:13" x14ac:dyDescent="0.25">
      <c r="A53" s="44" t="s">
        <v>10</v>
      </c>
      <c r="B53" s="87">
        <f>B17*PRONOSTICOS!H47</f>
        <v>0.40799999999999997</v>
      </c>
      <c r="C53" s="87">
        <f>C17*PRONOSTICOS!I47</f>
        <v>0.40799999999999997</v>
      </c>
      <c r="D53" s="87">
        <f>D17*PRONOSTICOS!J47</f>
        <v>0.40799999999999997</v>
      </c>
      <c r="E53" s="87">
        <f>E17*PRONOSTICOS!K47</f>
        <v>0.40799999999999997</v>
      </c>
      <c r="F53" s="87">
        <f>F17*PRONOSTICOS!L47</f>
        <v>0.40799999999999997</v>
      </c>
      <c r="G53" s="87">
        <f>G17*PRONOSTICOS!M47</f>
        <v>0.40799999999999997</v>
      </c>
      <c r="H53" s="87">
        <f>H17*PRONOSTICOS!N47</f>
        <v>0.47599999999999998</v>
      </c>
      <c r="I53" s="87">
        <f>I17*PRONOSTICOS!O47</f>
        <v>0.47599999999999998</v>
      </c>
      <c r="J53" s="87">
        <f>J17*PRONOSTICOS!P47</f>
        <v>0.47599999999999998</v>
      </c>
      <c r="K53" s="87">
        <f>K17*PRONOSTICOS!Q47</f>
        <v>0.47599999999999998</v>
      </c>
      <c r="L53" s="87">
        <f>L17*PRONOSTICOS!R47</f>
        <v>0.47599999999999998</v>
      </c>
      <c r="M53" s="87">
        <f>M17*PRONOSTICOS!S47</f>
        <v>0.47599999999999998</v>
      </c>
    </row>
    <row r="54" spans="1:13" x14ac:dyDescent="0.25">
      <c r="A54" s="44" t="s">
        <v>11</v>
      </c>
      <c r="B54" s="87">
        <f>B18*PRONOSTICOS!H48</f>
        <v>5.9999999999999995E-4</v>
      </c>
      <c r="C54" s="87">
        <f>C18*PRONOSTICOS!I48</f>
        <v>1.1999999999999999E-3</v>
      </c>
      <c r="D54" s="87">
        <f>D18*PRONOSTICOS!J48</f>
        <v>1.1999999999999999E-3</v>
      </c>
      <c r="E54" s="87">
        <f>E18*PRONOSTICOS!K48</f>
        <v>1.1999999999999999E-3</v>
      </c>
      <c r="F54" s="87">
        <f>F18*PRONOSTICOS!L48</f>
        <v>1.1999999999999999E-3</v>
      </c>
      <c r="G54" s="87">
        <f>G18*PRONOSTICOS!M48</f>
        <v>1.1999999999999999E-3</v>
      </c>
      <c r="H54" s="87">
        <f>H18*PRONOSTICOS!N48</f>
        <v>1.4E-3</v>
      </c>
      <c r="I54" s="87">
        <f>I18*PRONOSTICOS!O48</f>
        <v>1.4E-3</v>
      </c>
      <c r="J54" s="87">
        <f>J18*PRONOSTICOS!P48</f>
        <v>1.4E-3</v>
      </c>
      <c r="K54" s="87">
        <f>K18*PRONOSTICOS!Q48</f>
        <v>1.4E-3</v>
      </c>
      <c r="L54" s="87">
        <f>L18*PRONOSTICOS!R48</f>
        <v>1.4E-3</v>
      </c>
      <c r="M54" s="87">
        <f>M18*PRONOSTICOS!S48</f>
        <v>1.4E-3</v>
      </c>
    </row>
    <row r="55" spans="1:13" x14ac:dyDescent="0.25">
      <c r="A55" s="44" t="s">
        <v>12</v>
      </c>
      <c r="B55" s="87">
        <f>B19*PRONOSTICOS!H49</f>
        <v>1.3199999999999998E-2</v>
      </c>
      <c r="C55" s="87">
        <f>C19*PRONOSTICOS!I49</f>
        <v>1.3199999999999998E-2</v>
      </c>
      <c r="D55" s="87">
        <f>D19*PRONOSTICOS!J49</f>
        <v>1.3199999999999998E-2</v>
      </c>
      <c r="E55" s="87">
        <f>E19*PRONOSTICOS!K49</f>
        <v>1.3199999999999998E-2</v>
      </c>
      <c r="F55" s="87">
        <f>F19*PRONOSTICOS!L49</f>
        <v>1.3199999999999998E-2</v>
      </c>
      <c r="G55" s="87">
        <f>G19*PRONOSTICOS!M49</f>
        <v>1.3199999999999998E-2</v>
      </c>
      <c r="H55" s="87">
        <f>H19*PRONOSTICOS!N49</f>
        <v>1.54E-2</v>
      </c>
      <c r="I55" s="87">
        <f>I19*PRONOSTICOS!O49</f>
        <v>1.54E-2</v>
      </c>
      <c r="J55" s="87">
        <f>J19*PRONOSTICOS!P49</f>
        <v>1.54E-2</v>
      </c>
      <c r="K55" s="87">
        <f>K19*PRONOSTICOS!Q49</f>
        <v>1.54E-2</v>
      </c>
      <c r="L55" s="87">
        <f>L19*PRONOSTICOS!R49</f>
        <v>1.54E-2</v>
      </c>
      <c r="M55" s="87">
        <f>M19*PRONOSTICOS!S49</f>
        <v>1.54E-2</v>
      </c>
    </row>
    <row r="56" spans="1:13" x14ac:dyDescent="0.25">
      <c r="A56" s="44" t="s">
        <v>13</v>
      </c>
      <c r="B56" s="87">
        <f>B20*PRONOSTICOS!H50</f>
        <v>4.1999999999999997E-3</v>
      </c>
      <c r="C56" s="87">
        <f>C20*PRONOSTICOS!I50</f>
        <v>4.1999999999999997E-3</v>
      </c>
      <c r="D56" s="87">
        <f>D20*PRONOSTICOS!J50</f>
        <v>4.1999999999999997E-3</v>
      </c>
      <c r="E56" s="87">
        <f>E20*PRONOSTICOS!K50</f>
        <v>4.1999999999999997E-3</v>
      </c>
      <c r="F56" s="87">
        <f>F20*PRONOSTICOS!L50</f>
        <v>4.1999999999999997E-3</v>
      </c>
      <c r="G56" s="87">
        <f>G20*PRONOSTICOS!M50</f>
        <v>4.1999999999999997E-3</v>
      </c>
      <c r="H56" s="87">
        <f>H20*PRONOSTICOS!N50</f>
        <v>4.8999999999999998E-3</v>
      </c>
      <c r="I56" s="87">
        <f>I20*PRONOSTICOS!O50</f>
        <v>4.8999999999999998E-3</v>
      </c>
      <c r="J56" s="87">
        <f>J20*PRONOSTICOS!P50</f>
        <v>4.8999999999999998E-3</v>
      </c>
      <c r="K56" s="87">
        <f>K20*PRONOSTICOS!Q50</f>
        <v>4.8999999999999998E-3</v>
      </c>
      <c r="L56" s="87">
        <f>L20*PRONOSTICOS!R50</f>
        <v>4.8999999999999998E-3</v>
      </c>
      <c r="M56" s="87">
        <f>M20*PRONOSTICOS!S50</f>
        <v>4.8999999999999998E-3</v>
      </c>
    </row>
    <row r="57" spans="1:13" x14ac:dyDescent="0.25">
      <c r="A57" s="44" t="s">
        <v>14</v>
      </c>
      <c r="B57" s="87">
        <f>B21*PRONOSTICOS!H51</f>
        <v>1.1999999999999999E-3</v>
      </c>
      <c r="C57" s="87">
        <f>C21*PRONOSTICOS!I51</f>
        <v>1.1999999999999999E-3</v>
      </c>
      <c r="D57" s="87">
        <f>D21*PRONOSTICOS!J51</f>
        <v>1.1999999999999999E-3</v>
      </c>
      <c r="E57" s="87">
        <f>E21*PRONOSTICOS!K51</f>
        <v>1.1999999999999999E-3</v>
      </c>
      <c r="F57" s="87">
        <f>F21*PRONOSTICOS!L51</f>
        <v>1.1999999999999999E-3</v>
      </c>
      <c r="G57" s="87">
        <f>G21*PRONOSTICOS!M51</f>
        <v>1.1999999999999999E-3</v>
      </c>
      <c r="H57" s="87">
        <f>H21*PRONOSTICOS!N51</f>
        <v>1.4E-3</v>
      </c>
      <c r="I57" s="87">
        <f>I21*PRONOSTICOS!O51</f>
        <v>1.4E-3</v>
      </c>
      <c r="J57" s="87">
        <f>J21*PRONOSTICOS!P51</f>
        <v>1.4E-3</v>
      </c>
      <c r="K57" s="87">
        <f>K21*PRONOSTICOS!Q51</f>
        <v>1.4E-3</v>
      </c>
      <c r="L57" s="87">
        <f>L21*PRONOSTICOS!R51</f>
        <v>1.4E-3</v>
      </c>
      <c r="M57" s="87">
        <f>M21*PRONOSTICOS!S51</f>
        <v>1.4E-3</v>
      </c>
    </row>
    <row r="58" spans="1:13" x14ac:dyDescent="0.25">
      <c r="A58" s="44" t="s">
        <v>15</v>
      </c>
      <c r="B58" s="87">
        <f>B22*PRONOSTICOS!H52</f>
        <v>4.7999999999999996E-3</v>
      </c>
      <c r="C58" s="87">
        <f>C22*PRONOSTICOS!I52</f>
        <v>4.7999999999999996E-3</v>
      </c>
      <c r="D58" s="87">
        <f>D22*PRONOSTICOS!J52</f>
        <v>4.7999999999999996E-3</v>
      </c>
      <c r="E58" s="87">
        <f>E22*PRONOSTICOS!K52</f>
        <v>4.7999999999999996E-3</v>
      </c>
      <c r="F58" s="87">
        <f>F22*PRONOSTICOS!L52</f>
        <v>4.7999999999999996E-3</v>
      </c>
      <c r="G58" s="87">
        <f>G22*PRONOSTICOS!M52</f>
        <v>4.7999999999999996E-3</v>
      </c>
      <c r="H58" s="87">
        <f>H22*PRONOSTICOS!N52</f>
        <v>5.5999999999999999E-3</v>
      </c>
      <c r="I58" s="87">
        <f>I22*PRONOSTICOS!O52</f>
        <v>5.5999999999999999E-3</v>
      </c>
      <c r="J58" s="87">
        <f>J22*PRONOSTICOS!P52</f>
        <v>5.5999999999999999E-3</v>
      </c>
      <c r="K58" s="87">
        <f>K22*PRONOSTICOS!Q52</f>
        <v>5.5999999999999999E-3</v>
      </c>
      <c r="L58" s="87">
        <f>L22*PRONOSTICOS!R52</f>
        <v>5.5999999999999999E-3</v>
      </c>
      <c r="M58" s="87">
        <f>M22*PRONOSTICOS!S52</f>
        <v>5.5999999999999999E-3</v>
      </c>
    </row>
    <row r="59" spans="1:13" x14ac:dyDescent="0.25">
      <c r="A59" s="45" t="s">
        <v>8</v>
      </c>
      <c r="B59" s="88">
        <f>SUM(B47:B58)</f>
        <v>10.196399999999999</v>
      </c>
      <c r="C59" s="88">
        <f t="shared" ref="C59:M59" si="2">SUM(C47:C58)</f>
        <v>10.1976</v>
      </c>
      <c r="D59" s="88">
        <f t="shared" si="2"/>
        <v>10.1982</v>
      </c>
      <c r="E59" s="88">
        <f t="shared" si="2"/>
        <v>10.1982</v>
      </c>
      <c r="F59" s="88">
        <f t="shared" si="2"/>
        <v>10.309200000000001</v>
      </c>
      <c r="G59" s="88">
        <f t="shared" si="2"/>
        <v>10.2996</v>
      </c>
      <c r="H59" s="88">
        <f t="shared" si="2"/>
        <v>12.106499999999999</v>
      </c>
      <c r="I59" s="88">
        <f t="shared" si="2"/>
        <v>12.101599999999999</v>
      </c>
      <c r="J59" s="88">
        <f t="shared" si="2"/>
        <v>12.107199999999997</v>
      </c>
      <c r="K59" s="88">
        <f t="shared" si="2"/>
        <v>12.107199999999997</v>
      </c>
      <c r="L59" s="88">
        <f t="shared" si="2"/>
        <v>12.107199999999997</v>
      </c>
      <c r="M59" s="88">
        <f t="shared" si="2"/>
        <v>12.317899999999996</v>
      </c>
    </row>
    <row r="62" spans="1:13" x14ac:dyDescent="0.25">
      <c r="A62" s="83" t="s">
        <v>94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</row>
    <row r="64" spans="1:13" x14ac:dyDescent="0.25">
      <c r="A64" s="43" t="s">
        <v>29</v>
      </c>
      <c r="B64" s="84">
        <v>43831</v>
      </c>
      <c r="C64" s="84">
        <v>43862</v>
      </c>
      <c r="D64" s="84">
        <v>43891</v>
      </c>
      <c r="E64" s="84">
        <v>43922</v>
      </c>
      <c r="F64" s="84">
        <v>43952</v>
      </c>
      <c r="G64" s="84">
        <v>43983</v>
      </c>
      <c r="H64" s="84">
        <v>44013</v>
      </c>
      <c r="I64" s="84">
        <v>44044</v>
      </c>
      <c r="J64" s="84">
        <v>44075</v>
      </c>
      <c r="K64" s="84">
        <v>44105</v>
      </c>
      <c r="L64" s="84">
        <v>44136</v>
      </c>
      <c r="M64" s="84">
        <v>44166</v>
      </c>
    </row>
    <row r="65" spans="1:13" x14ac:dyDescent="0.25">
      <c r="A65" s="44" t="s">
        <v>30</v>
      </c>
      <c r="B65" s="89">
        <v>2045.22792</v>
      </c>
      <c r="C65" s="89">
        <v>2045.22792</v>
      </c>
      <c r="D65" s="89">
        <v>2045.22792</v>
      </c>
      <c r="E65" s="89">
        <v>2045.22792</v>
      </c>
      <c r="F65" s="89">
        <v>2045.22792</v>
      </c>
      <c r="G65" s="89">
        <v>2045.22792</v>
      </c>
      <c r="H65" s="89">
        <v>2045.22792</v>
      </c>
      <c r="I65" s="89">
        <v>2045.22792</v>
      </c>
      <c r="J65" s="89">
        <v>2045.22792</v>
      </c>
      <c r="K65" s="89">
        <v>2045.22792</v>
      </c>
      <c r="L65" s="89">
        <v>2045.22792</v>
      </c>
      <c r="M65" s="89">
        <v>2045.22792</v>
      </c>
    </row>
    <row r="66" spans="1:13" x14ac:dyDescent="0.25">
      <c r="A66" s="44" t="s">
        <v>31</v>
      </c>
      <c r="B66" s="89">
        <v>2658.9510399999999</v>
      </c>
      <c r="C66" s="89">
        <v>2658.9510399999999</v>
      </c>
      <c r="D66" s="89">
        <v>2658.9510399999999</v>
      </c>
      <c r="E66" s="89">
        <v>2658.9510399999999</v>
      </c>
      <c r="F66" s="89">
        <v>2658.9510399999999</v>
      </c>
      <c r="G66" s="89">
        <v>2658.9510399999999</v>
      </c>
      <c r="H66" s="89">
        <v>2658.9510399999999</v>
      </c>
      <c r="I66" s="89">
        <v>2658.9510399999999</v>
      </c>
      <c r="J66" s="89">
        <v>2658.9510399999999</v>
      </c>
      <c r="K66" s="89">
        <v>2658.9510399999999</v>
      </c>
      <c r="L66" s="89">
        <v>2658.9510399999999</v>
      </c>
      <c r="M66" s="89">
        <v>2658.9510399999999</v>
      </c>
    </row>
    <row r="67" spans="1:13" x14ac:dyDescent="0.25">
      <c r="A67" s="90" t="s">
        <v>32</v>
      </c>
      <c r="B67" s="89">
        <v>12594.018</v>
      </c>
      <c r="C67" s="89">
        <v>12594.018</v>
      </c>
      <c r="D67" s="89">
        <v>12594.018</v>
      </c>
      <c r="E67" s="89">
        <v>12594.018</v>
      </c>
      <c r="F67" s="89">
        <v>12594.018</v>
      </c>
      <c r="G67" s="89">
        <v>12594.018</v>
      </c>
      <c r="H67" s="89">
        <v>12594.018</v>
      </c>
      <c r="I67" s="89">
        <v>12594.018</v>
      </c>
      <c r="J67" s="89">
        <v>12594.018</v>
      </c>
      <c r="K67" s="89">
        <v>12594.018</v>
      </c>
      <c r="L67" s="89">
        <v>12594.018</v>
      </c>
      <c r="M67" s="89">
        <v>12594.018</v>
      </c>
    </row>
    <row r="68" spans="1:13" x14ac:dyDescent="0.25">
      <c r="A68" s="44" t="s">
        <v>33</v>
      </c>
      <c r="B68" s="89">
        <v>113254.12</v>
      </c>
      <c r="C68" s="89">
        <v>113255.12</v>
      </c>
      <c r="D68" s="89">
        <v>113256.12</v>
      </c>
      <c r="E68" s="89">
        <v>113257.12</v>
      </c>
      <c r="F68" s="89">
        <v>113258.12</v>
      </c>
      <c r="G68" s="89">
        <v>113259.12</v>
      </c>
      <c r="H68" s="89">
        <v>116889.577252</v>
      </c>
      <c r="I68" s="89">
        <v>116889.577252</v>
      </c>
      <c r="J68" s="89">
        <v>116889.577252</v>
      </c>
      <c r="K68" s="89">
        <v>116889.577252</v>
      </c>
      <c r="L68" s="89">
        <v>116889.577252</v>
      </c>
      <c r="M68" s="89">
        <v>116889.577252</v>
      </c>
    </row>
    <row r="69" spans="1:13" x14ac:dyDescent="0.25">
      <c r="A69" s="44" t="s">
        <v>34</v>
      </c>
      <c r="B69" s="89">
        <v>36794.525199999996</v>
      </c>
      <c r="C69" s="89">
        <v>36794.525199999996</v>
      </c>
      <c r="D69" s="89">
        <v>36794.525199999996</v>
      </c>
      <c r="E69" s="89">
        <v>36794.525199999996</v>
      </c>
      <c r="F69" s="89">
        <v>36794.525199999996</v>
      </c>
      <c r="G69" s="89">
        <v>36794.525199999996</v>
      </c>
      <c r="H69" s="89">
        <v>36794.525199999996</v>
      </c>
      <c r="I69" s="89">
        <v>36794.525199999996</v>
      </c>
      <c r="J69" s="89">
        <v>36794.525199999996</v>
      </c>
      <c r="K69" s="89">
        <v>36794.525199999996</v>
      </c>
      <c r="L69" s="89">
        <v>36794.525199999996</v>
      </c>
      <c r="M69" s="89">
        <v>36794.525199999996</v>
      </c>
    </row>
    <row r="70" spans="1:13" x14ac:dyDescent="0.25">
      <c r="A70" s="44" t="s">
        <v>35</v>
      </c>
      <c r="B70" s="89">
        <v>8059.0221600000004</v>
      </c>
      <c r="C70" s="89">
        <v>8059.0221600000004</v>
      </c>
      <c r="D70" s="89">
        <v>8059.0221600000004</v>
      </c>
      <c r="E70" s="89">
        <v>8059.0221600000004</v>
      </c>
      <c r="F70" s="89">
        <v>8059.0221600000004</v>
      </c>
      <c r="G70" s="89">
        <v>8059.0221600000004</v>
      </c>
      <c r="H70" s="89">
        <v>8059.0221600000004</v>
      </c>
      <c r="I70" s="89">
        <v>8059.0221600000004</v>
      </c>
      <c r="J70" s="89">
        <v>8059.0221600000004</v>
      </c>
      <c r="K70" s="89">
        <v>8059.0221600000004</v>
      </c>
      <c r="L70" s="89">
        <v>8059.0221600000004</v>
      </c>
      <c r="M70" s="89">
        <v>8059.0221600000004</v>
      </c>
    </row>
    <row r="71" spans="1:13" x14ac:dyDescent="0.25">
      <c r="A71" s="45" t="s">
        <v>36</v>
      </c>
      <c r="B71" s="91">
        <f>B65+B66+B67</f>
        <v>17298.196960000001</v>
      </c>
      <c r="C71" s="91">
        <f t="shared" ref="C71:G71" si="3">C65+C66+C67</f>
        <v>17298.196960000001</v>
      </c>
      <c r="D71" s="91">
        <f t="shared" si="3"/>
        <v>17298.196960000001</v>
      </c>
      <c r="E71" s="91">
        <f t="shared" si="3"/>
        <v>17298.196960000001</v>
      </c>
      <c r="F71" s="91">
        <f t="shared" si="3"/>
        <v>17298.196960000001</v>
      </c>
      <c r="G71" s="91">
        <f t="shared" si="3"/>
        <v>17298.196960000001</v>
      </c>
      <c r="H71" s="91">
        <f>H65+H66+H67</f>
        <v>17298.196960000001</v>
      </c>
      <c r="I71" s="91">
        <f t="shared" ref="I71:M71" si="4">I65+I66+I67</f>
        <v>17298.196960000001</v>
      </c>
      <c r="J71" s="91">
        <f t="shared" si="4"/>
        <v>17298.196960000001</v>
      </c>
      <c r="K71" s="91">
        <f t="shared" si="4"/>
        <v>17298.196960000001</v>
      </c>
      <c r="L71" s="91">
        <f t="shared" si="4"/>
        <v>17298.196960000001</v>
      </c>
      <c r="M71" s="91">
        <f t="shared" si="4"/>
        <v>17298.196960000001</v>
      </c>
    </row>
    <row r="72" spans="1:13" x14ac:dyDescent="0.25">
      <c r="A72" s="45" t="s">
        <v>37</v>
      </c>
      <c r="B72" s="91">
        <f>B68+B69+B70</f>
        <v>158107.66735999999</v>
      </c>
      <c r="C72" s="91">
        <f t="shared" ref="C72:G72" si="5">C68+C69+C70</f>
        <v>158108.66735999999</v>
      </c>
      <c r="D72" s="91">
        <f t="shared" si="5"/>
        <v>158109.66735999999</v>
      </c>
      <c r="E72" s="91">
        <f t="shared" si="5"/>
        <v>158110.66735999999</v>
      </c>
      <c r="F72" s="91">
        <f t="shared" si="5"/>
        <v>158111.66735999999</v>
      </c>
      <c r="G72" s="91">
        <f t="shared" si="5"/>
        <v>158112.66735999999</v>
      </c>
      <c r="H72" s="91">
        <f>H68+H69+H70</f>
        <v>161743.12461199999</v>
      </c>
      <c r="I72" s="91">
        <f t="shared" ref="I72:M72" si="6">I68+I69+I70</f>
        <v>161743.12461199999</v>
      </c>
      <c r="J72" s="91">
        <f t="shared" si="6"/>
        <v>161743.12461199999</v>
      </c>
      <c r="K72" s="91">
        <f t="shared" si="6"/>
        <v>161743.12461199999</v>
      </c>
      <c r="L72" s="91">
        <f t="shared" si="6"/>
        <v>161743.12461199999</v>
      </c>
      <c r="M72" s="91">
        <f t="shared" si="6"/>
        <v>161743.12461199999</v>
      </c>
    </row>
    <row r="73" spans="1:13" x14ac:dyDescent="0.25">
      <c r="A73" s="45" t="s">
        <v>38</v>
      </c>
      <c r="B73" s="91">
        <v>257865.25547519999</v>
      </c>
      <c r="C73" s="91">
        <v>257865.25547519999</v>
      </c>
      <c r="D73" s="91">
        <v>257865.25547519999</v>
      </c>
      <c r="E73" s="91">
        <v>257865.25547519999</v>
      </c>
      <c r="F73" s="91">
        <v>257865.25547519999</v>
      </c>
      <c r="G73" s="91">
        <v>257865.25547519999</v>
      </c>
      <c r="H73" s="91">
        <v>257865.25547519999</v>
      </c>
      <c r="I73" s="91">
        <v>257865.25547519999</v>
      </c>
      <c r="J73" s="91">
        <v>257865.25547519999</v>
      </c>
      <c r="K73" s="91">
        <v>257865.25547519999</v>
      </c>
      <c r="L73" s="91">
        <v>257865.25547519999</v>
      </c>
      <c r="M73" s="91">
        <v>257865.25547519999</v>
      </c>
    </row>
    <row r="74" spans="1:13" x14ac:dyDescent="0.25">
      <c r="B74" s="70"/>
    </row>
    <row r="76" spans="1:13" x14ac:dyDescent="0.25">
      <c r="A76" s="83" t="s">
        <v>47</v>
      </c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</row>
    <row r="78" spans="1:13" x14ac:dyDescent="0.25">
      <c r="A78" s="43" t="s">
        <v>1</v>
      </c>
      <c r="B78" s="84">
        <v>43831</v>
      </c>
      <c r="C78" s="84">
        <v>43862</v>
      </c>
      <c r="D78" s="84">
        <v>43891</v>
      </c>
      <c r="E78" s="84">
        <v>43922</v>
      </c>
      <c r="F78" s="84">
        <v>43952</v>
      </c>
      <c r="G78" s="84">
        <v>43983</v>
      </c>
      <c r="H78" s="84">
        <v>44013</v>
      </c>
      <c r="I78" s="84">
        <v>44044</v>
      </c>
      <c r="J78" s="84">
        <v>44075</v>
      </c>
      <c r="K78" s="84">
        <v>44105</v>
      </c>
      <c r="L78" s="84">
        <v>44136</v>
      </c>
      <c r="M78" s="84">
        <v>44166</v>
      </c>
    </row>
    <row r="79" spans="1:13" x14ac:dyDescent="0.25">
      <c r="A79" s="44" t="s">
        <v>48</v>
      </c>
      <c r="B79" s="92">
        <f>B$71*$B142*B11</f>
        <v>-35360420.683329277</v>
      </c>
      <c r="C79" s="92">
        <f>C$71*$B142*C11</f>
        <v>-35360420.683329277</v>
      </c>
      <c r="D79" s="92">
        <f>D$71*$B142*D11</f>
        <v>-35360420.683329277</v>
      </c>
      <c r="E79" s="92">
        <f>E$71*$B142*E11</f>
        <v>-35360420.683329277</v>
      </c>
      <c r="F79" s="92">
        <f>F$71*$B142*F11</f>
        <v>-35360420.683329277</v>
      </c>
      <c r="G79" s="92">
        <f>G$71*$B142*G11</f>
        <v>-35360420.683329277</v>
      </c>
      <c r="H79" s="92">
        <f>H$71*$B142*H11</f>
        <v>-35360420.683329277</v>
      </c>
      <c r="I79" s="92">
        <f>I$71*$B142*I11</f>
        <v>-35360420.683329277</v>
      </c>
      <c r="J79" s="92">
        <f>J$71*$B142*J11</f>
        <v>-35360420.683329277</v>
      </c>
      <c r="K79" s="92">
        <f>K$71*$B142*K11</f>
        <v>-35360420.683329277</v>
      </c>
      <c r="L79" s="92">
        <f>L$71*$B142*L11</f>
        <v>-35360420.683329277</v>
      </c>
      <c r="M79" s="92">
        <f>M$71*$B142*M11</f>
        <v>-35360420.683329277</v>
      </c>
    </row>
    <row r="80" spans="1:13" x14ac:dyDescent="0.25">
      <c r="A80" s="44" t="s">
        <v>49</v>
      </c>
      <c r="B80" s="92">
        <f>B$71*$B143*B12</f>
        <v>-16373781.314457601</v>
      </c>
      <c r="C80" s="92">
        <f>C$71*$B143*C12</f>
        <v>-16373781.314457601</v>
      </c>
      <c r="D80" s="92">
        <f>D$71*$B143*D12</f>
        <v>-16373781.314457601</v>
      </c>
      <c r="E80" s="92">
        <f>E$71*$B143*E12</f>
        <v>-16373781.314457601</v>
      </c>
      <c r="F80" s="92">
        <f>F$71*$B143*F12</f>
        <v>-16373781.314457601</v>
      </c>
      <c r="G80" s="92">
        <f>G$71*$B143*G12</f>
        <v>-16373781.314457601</v>
      </c>
      <c r="H80" s="92">
        <f>H$71*$B143*H12</f>
        <v>-16373781.314457601</v>
      </c>
      <c r="I80" s="92">
        <f>I$71*$B143*I12</f>
        <v>-16373781.314457601</v>
      </c>
      <c r="J80" s="92">
        <f>J$71*$B143*J12</f>
        <v>-16373781.314457601</v>
      </c>
      <c r="K80" s="92">
        <f>K$71*$B143*K12</f>
        <v>-16373781.314457601</v>
      </c>
      <c r="L80" s="92">
        <f>L$71*$B143*L12</f>
        <v>-16373781.314457601</v>
      </c>
      <c r="M80" s="92">
        <f>M$71*$B143*M12</f>
        <v>-16373781.314457601</v>
      </c>
    </row>
    <row r="81" spans="1:13" x14ac:dyDescent="0.25">
      <c r="A81" s="44" t="s">
        <v>50</v>
      </c>
      <c r="B81" s="92">
        <f>B$71*$B144*B13</f>
        <v>-6810300.1431520004</v>
      </c>
      <c r="C81" s="92">
        <f>C$71*$B144*C13</f>
        <v>-6810300.1431520004</v>
      </c>
      <c r="D81" s="92">
        <f>D$71*$B144*D13</f>
        <v>-6810300.1431520004</v>
      </c>
      <c r="E81" s="92">
        <f>E$71*$B144*E13</f>
        <v>-6810300.1431520004</v>
      </c>
      <c r="F81" s="92">
        <f>F$71*$B144*F13</f>
        <v>-6810300.1431520004</v>
      </c>
      <c r="G81" s="92">
        <f>G$71*$B144*G13</f>
        <v>-6810300.1431520004</v>
      </c>
      <c r="H81" s="92">
        <f>H$71*$B144*H13</f>
        <v>-6810300.1431520004</v>
      </c>
      <c r="I81" s="92">
        <f>I$71*$B144*I13</f>
        <v>-6810300.1431520004</v>
      </c>
      <c r="J81" s="92">
        <f>J$71*$B144*J13</f>
        <v>-6810300.1431520004</v>
      </c>
      <c r="K81" s="92">
        <f>K$71*$B144*K13</f>
        <v>-6810300.1431520004</v>
      </c>
      <c r="L81" s="92">
        <f>L$71*$B144*L13</f>
        <v>-6810300.1431520004</v>
      </c>
      <c r="M81" s="92">
        <f>M$71*$B144*M13</f>
        <v>-6810300.1431520004</v>
      </c>
    </row>
    <row r="82" spans="1:13" x14ac:dyDescent="0.25">
      <c r="A82" s="44" t="s">
        <v>51</v>
      </c>
      <c r="B82" s="92">
        <f>B$71*$B145*B14</f>
        <v>0</v>
      </c>
      <c r="C82" s="92">
        <f>C$71*$B145*C14</f>
        <v>0</v>
      </c>
      <c r="D82" s="92">
        <f>D$71*$B145*D14</f>
        <v>0</v>
      </c>
      <c r="E82" s="92">
        <f>E$71*$B145*E14</f>
        <v>0</v>
      </c>
      <c r="F82" s="92">
        <f>F$71*$B145*F14</f>
        <v>0</v>
      </c>
      <c r="G82" s="92">
        <f>G$71*$B145*G14</f>
        <v>0</v>
      </c>
      <c r="H82" s="92">
        <f>H$71*$B145*H14</f>
        <v>0</v>
      </c>
      <c r="I82" s="92">
        <f>I$71*$B145*I14</f>
        <v>0</v>
      </c>
      <c r="J82" s="92">
        <f>J$71*$B145*J14</f>
        <v>0</v>
      </c>
      <c r="K82" s="92">
        <f>K$71*$B145*K14</f>
        <v>0</v>
      </c>
      <c r="L82" s="92">
        <f>L$71*$B145*L14</f>
        <v>0</v>
      </c>
      <c r="M82" s="92">
        <f>M$71*$B145*M14</f>
        <v>0</v>
      </c>
    </row>
    <row r="83" spans="1:13" x14ac:dyDescent="0.25">
      <c r="A83" s="44" t="s">
        <v>52</v>
      </c>
      <c r="B83" s="92">
        <f>B$71*$B146*B15</f>
        <v>22338891.554143999</v>
      </c>
      <c r="C83" s="92">
        <f>C$71*$B146*C15</f>
        <v>22338891.554143999</v>
      </c>
      <c r="D83" s="92">
        <f>D$71*$B146*D15</f>
        <v>22338891.554143999</v>
      </c>
      <c r="E83" s="92">
        <f>E$71*$B146*E15</f>
        <v>22338891.554143999</v>
      </c>
      <c r="F83" s="92">
        <f>F$71*$B146*F15</f>
        <v>22338891.554143999</v>
      </c>
      <c r="G83" s="92">
        <f>G$71*$B146*G15</f>
        <v>22338891.554143999</v>
      </c>
      <c r="H83" s="92">
        <f>H$71*$B146*H15</f>
        <v>22338891.554143999</v>
      </c>
      <c r="I83" s="92">
        <f>I$71*$B146*I15</f>
        <v>22338891.554143999</v>
      </c>
      <c r="J83" s="92">
        <f>J$71*$B146*J15</f>
        <v>22338891.554143999</v>
      </c>
      <c r="K83" s="92">
        <f>K$71*$B146*K15</f>
        <v>22338891.554143999</v>
      </c>
      <c r="L83" s="92">
        <f>L$71*$B146*L15</f>
        <v>22338891.554143999</v>
      </c>
      <c r="M83" s="92">
        <f>M$71*$B146*M15</f>
        <v>22338891.554143999</v>
      </c>
    </row>
    <row r="84" spans="1:13" x14ac:dyDescent="0.25">
      <c r="A84" s="44" t="s">
        <v>53</v>
      </c>
      <c r="B84" s="92">
        <f>B$71*$B147*B16</f>
        <v>27751410.891943201</v>
      </c>
      <c r="C84" s="92">
        <f>C$71*$B147*C16</f>
        <v>27751410.891943201</v>
      </c>
      <c r="D84" s="92">
        <f>D$71*$B147*D16</f>
        <v>27751410.891943201</v>
      </c>
      <c r="E84" s="92">
        <f>E$71*$B147*E16</f>
        <v>27751410.891943201</v>
      </c>
      <c r="F84" s="92">
        <f>F$71*$B147*F16</f>
        <v>27751410.891943201</v>
      </c>
      <c r="G84" s="92">
        <f>G$71*$B147*G16</f>
        <v>27751410.891943201</v>
      </c>
      <c r="H84" s="92">
        <f>H$71*$B147*H16</f>
        <v>27751410.891943201</v>
      </c>
      <c r="I84" s="92">
        <f>I$71*$B147*I16</f>
        <v>27751410.891943201</v>
      </c>
      <c r="J84" s="92">
        <f>J$71*$B147*J16</f>
        <v>27751410.891943201</v>
      </c>
      <c r="K84" s="92">
        <f>K$71*$B147*K16</f>
        <v>27751410.891943201</v>
      </c>
      <c r="L84" s="92">
        <f>L$71*$B147*L16</f>
        <v>27751410.891943201</v>
      </c>
      <c r="M84" s="92">
        <f>M$71*$B147*M16</f>
        <v>27751410.891943201</v>
      </c>
    </row>
    <row r="85" spans="1:13" x14ac:dyDescent="0.25">
      <c r="A85" s="44" t="s">
        <v>54</v>
      </c>
      <c r="B85" s="92">
        <f>B$71*$B148*B17</f>
        <v>6904748.2985536</v>
      </c>
      <c r="C85" s="92">
        <f>C$71*$B148*C17</f>
        <v>6904748.2985536</v>
      </c>
      <c r="D85" s="92">
        <f>D$71*$B148*D17</f>
        <v>6904748.2985536</v>
      </c>
      <c r="E85" s="92">
        <f>E$71*$B148*E17</f>
        <v>6904748.2985536</v>
      </c>
      <c r="F85" s="92">
        <f>F$71*$B148*F17</f>
        <v>6904748.2985536</v>
      </c>
      <c r="G85" s="92">
        <f>G$71*$B148*G17</f>
        <v>6904748.2985536</v>
      </c>
      <c r="H85" s="92">
        <f>H$71*$B148*H17</f>
        <v>6904748.2985536</v>
      </c>
      <c r="I85" s="92">
        <f>I$71*$B148*I17</f>
        <v>6904748.2985536</v>
      </c>
      <c r="J85" s="92">
        <f>J$71*$B148*J17</f>
        <v>6904748.2985536</v>
      </c>
      <c r="K85" s="92">
        <f>K$71*$B148*K17</f>
        <v>6904748.2985536</v>
      </c>
      <c r="L85" s="92">
        <f>L$71*$B148*L17</f>
        <v>6904748.2985536</v>
      </c>
      <c r="M85" s="92">
        <f>M$71*$B148*M17</f>
        <v>6904748.2985536</v>
      </c>
    </row>
    <row r="86" spans="1:13" x14ac:dyDescent="0.25">
      <c r="A86" s="44" t="s">
        <v>55</v>
      </c>
      <c r="B86" s="92">
        <f>B$71*$B149*B18</f>
        <v>5535.4230272000004</v>
      </c>
      <c r="C86" s="92">
        <f>C$71*$B149*C18</f>
        <v>11070.846054400001</v>
      </c>
      <c r="D86" s="92">
        <f>D$71*$B149*D18</f>
        <v>11070.846054400001</v>
      </c>
      <c r="E86" s="92">
        <f>E$71*$B149*E18</f>
        <v>11070.846054400001</v>
      </c>
      <c r="F86" s="92">
        <f>F$71*$B149*F18</f>
        <v>11070.846054400001</v>
      </c>
      <c r="G86" s="92">
        <f>G$71*$B149*G18</f>
        <v>11070.846054400001</v>
      </c>
      <c r="H86" s="92">
        <f>H$71*$B149*H18</f>
        <v>11070.846054400001</v>
      </c>
      <c r="I86" s="92">
        <f>I$71*$B149*I18</f>
        <v>11070.846054400001</v>
      </c>
      <c r="J86" s="92">
        <f>J$71*$B149*J18</f>
        <v>11070.846054400001</v>
      </c>
      <c r="K86" s="92">
        <f>K$71*$B149*K18</f>
        <v>11070.846054400001</v>
      </c>
      <c r="L86" s="92">
        <f>L$71*$B149*L18</f>
        <v>11070.846054400001</v>
      </c>
      <c r="M86" s="92">
        <f>M$71*$B149*M18</f>
        <v>11070.846054400001</v>
      </c>
    </row>
    <row r="87" spans="1:13" x14ac:dyDescent="0.25">
      <c r="A87" s="44" t="s">
        <v>56</v>
      </c>
      <c r="B87" s="92">
        <f>B$71*$B150*B19</f>
        <v>0</v>
      </c>
      <c r="C87" s="92">
        <f>C$71*$B150*C19</f>
        <v>0</v>
      </c>
      <c r="D87" s="92">
        <f>D$71*$B150*D19</f>
        <v>0</v>
      </c>
      <c r="E87" s="92">
        <f>E$71*$B150*E19</f>
        <v>0</v>
      </c>
      <c r="F87" s="92">
        <f>F$71*$B150*F19</f>
        <v>0</v>
      </c>
      <c r="G87" s="92">
        <f>G$71*$B150*G19</f>
        <v>0</v>
      </c>
      <c r="H87" s="92">
        <f>H$71*$B150*H19</f>
        <v>0</v>
      </c>
      <c r="I87" s="92">
        <f>I$71*$B150*I19</f>
        <v>0</v>
      </c>
      <c r="J87" s="92">
        <f>J$71*$B150*J19</f>
        <v>0</v>
      </c>
      <c r="K87" s="92">
        <f>K$71*$B150*K19</f>
        <v>0</v>
      </c>
      <c r="L87" s="92">
        <f>L$71*$B150*L19</f>
        <v>0</v>
      </c>
      <c r="M87" s="92">
        <f>M$71*$B150*M19</f>
        <v>0</v>
      </c>
    </row>
    <row r="88" spans="1:13" x14ac:dyDescent="0.25">
      <c r="A88" s="44" t="s">
        <v>57</v>
      </c>
      <c r="B88" s="92">
        <f>B$71*$B148*B20</f>
        <v>71078.291308640008</v>
      </c>
      <c r="C88" s="92">
        <f>C$71*$B148*C20</f>
        <v>71078.291308640008</v>
      </c>
      <c r="D88" s="92">
        <f>D$71*$B148*D20</f>
        <v>71078.291308640008</v>
      </c>
      <c r="E88" s="92">
        <f>E$71*$B148*E20</f>
        <v>71078.291308640008</v>
      </c>
      <c r="F88" s="92">
        <f>F$71*$B148*F20</f>
        <v>71078.291308640008</v>
      </c>
      <c r="G88" s="92">
        <f>G$71*$B148*G20</f>
        <v>71078.291308640008</v>
      </c>
      <c r="H88" s="92">
        <f>H$71*$B148*H20</f>
        <v>71078.291308640008</v>
      </c>
      <c r="I88" s="92">
        <f>I$71*$B148*I20</f>
        <v>71078.291308640008</v>
      </c>
      <c r="J88" s="92">
        <f>J$71*$B148*J20</f>
        <v>71078.291308640008</v>
      </c>
      <c r="K88" s="92">
        <f>K$71*$B148*K20</f>
        <v>71078.291308640008</v>
      </c>
      <c r="L88" s="92">
        <f>L$71*$B148*L20</f>
        <v>71078.291308640008</v>
      </c>
      <c r="M88" s="92">
        <f>M$71*$B148*M20</f>
        <v>71078.291308640008</v>
      </c>
    </row>
    <row r="89" spans="1:13" x14ac:dyDescent="0.25">
      <c r="A89" s="44" t="s">
        <v>58</v>
      </c>
      <c r="B89" s="92">
        <f>B$71*$B149*B21</f>
        <v>11070.846054400001</v>
      </c>
      <c r="C89" s="92">
        <f>C$71*$B149*C21</f>
        <v>11070.846054400001</v>
      </c>
      <c r="D89" s="92">
        <f>D$71*$B149*D21</f>
        <v>11070.846054400001</v>
      </c>
      <c r="E89" s="92">
        <f>E$71*$B149*E21</f>
        <v>11070.846054400001</v>
      </c>
      <c r="F89" s="92">
        <f>F$71*$B149*F21</f>
        <v>11070.846054400001</v>
      </c>
      <c r="G89" s="92">
        <f>G$71*$B149*G21</f>
        <v>11070.846054400001</v>
      </c>
      <c r="H89" s="92">
        <f>H$71*$B149*H21</f>
        <v>11070.846054400001</v>
      </c>
      <c r="I89" s="92">
        <f>I$71*$B149*I21</f>
        <v>11070.846054400001</v>
      </c>
      <c r="J89" s="92">
        <f>J$71*$B149*J21</f>
        <v>11070.846054400001</v>
      </c>
      <c r="K89" s="92">
        <f>K$71*$B149*K21</f>
        <v>11070.846054400001</v>
      </c>
      <c r="L89" s="92">
        <f>L$71*$B149*L21</f>
        <v>11070.846054400001</v>
      </c>
      <c r="M89" s="92">
        <f>M$71*$B149*M21</f>
        <v>11070.846054400001</v>
      </c>
    </row>
    <row r="90" spans="1:13" x14ac:dyDescent="0.25">
      <c r="A90" s="44" t="s">
        <v>59</v>
      </c>
      <c r="B90" s="92">
        <f>B$71*$B150*B22</f>
        <v>0</v>
      </c>
      <c r="C90" s="92">
        <f>C$71*$B150*C22</f>
        <v>0</v>
      </c>
      <c r="D90" s="92">
        <f>D$71*$B150*D22</f>
        <v>0</v>
      </c>
      <c r="E90" s="92">
        <f>E$71*$B150*E22</f>
        <v>0</v>
      </c>
      <c r="F90" s="92">
        <f>F$71*$B150*F22</f>
        <v>0</v>
      </c>
      <c r="G90" s="92">
        <f>G$71*$B150*G22</f>
        <v>0</v>
      </c>
      <c r="H90" s="92">
        <f>H$71*$B150*H22</f>
        <v>0</v>
      </c>
      <c r="I90" s="92">
        <f>I$71*$B150*I22</f>
        <v>0</v>
      </c>
      <c r="J90" s="92">
        <f>J$71*$B150*J22</f>
        <v>0</v>
      </c>
      <c r="K90" s="92">
        <f>K$71*$B150*K22</f>
        <v>0</v>
      </c>
      <c r="L90" s="92">
        <f>L$71*$B150*L22</f>
        <v>0</v>
      </c>
      <c r="M90" s="92">
        <f>M$71*$B150*M22</f>
        <v>0</v>
      </c>
    </row>
    <row r="91" spans="1:13" x14ac:dyDescent="0.25">
      <c r="A91" s="45" t="s">
        <v>8</v>
      </c>
      <c r="B91" s="93">
        <f>SUM(B79:B90)</f>
        <v>-1461766.8359078416</v>
      </c>
      <c r="C91" s="93">
        <f t="shared" ref="C91:M91" si="7">SUM(C79:C90)</f>
        <v>-1456231.4128806414</v>
      </c>
      <c r="D91" s="93">
        <f t="shared" si="7"/>
        <v>-1456231.4128806414</v>
      </c>
      <c r="E91" s="93">
        <f t="shared" si="7"/>
        <v>-1456231.4128806414</v>
      </c>
      <c r="F91" s="93">
        <f t="shared" si="7"/>
        <v>-1456231.4128806414</v>
      </c>
      <c r="G91" s="93">
        <f t="shared" si="7"/>
        <v>-1456231.4128806414</v>
      </c>
      <c r="H91" s="93">
        <f t="shared" si="7"/>
        <v>-1456231.4128806414</v>
      </c>
      <c r="I91" s="93">
        <f t="shared" si="7"/>
        <v>-1456231.4128806414</v>
      </c>
      <c r="J91" s="93">
        <f t="shared" si="7"/>
        <v>-1456231.4128806414</v>
      </c>
      <c r="K91" s="93">
        <f t="shared" si="7"/>
        <v>-1456231.4128806414</v>
      </c>
      <c r="L91" s="93">
        <f t="shared" si="7"/>
        <v>-1456231.4128806414</v>
      </c>
      <c r="M91" s="93">
        <f t="shared" si="7"/>
        <v>-1456231.4128806414</v>
      </c>
    </row>
    <row r="94" spans="1:13" x14ac:dyDescent="0.25">
      <c r="A94" s="83" t="s">
        <v>60</v>
      </c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</row>
    <row r="96" spans="1:13" x14ac:dyDescent="0.25">
      <c r="A96" s="43" t="s">
        <v>1</v>
      </c>
      <c r="B96" s="84">
        <v>43831</v>
      </c>
      <c r="C96" s="84">
        <v>43862</v>
      </c>
      <c r="D96" s="84">
        <v>43891</v>
      </c>
      <c r="E96" s="84">
        <v>43922</v>
      </c>
      <c r="F96" s="84">
        <v>43952</v>
      </c>
      <c r="G96" s="84">
        <v>43983</v>
      </c>
      <c r="H96" s="84">
        <v>44013</v>
      </c>
      <c r="I96" s="84">
        <v>44044</v>
      </c>
      <c r="J96" s="84">
        <v>44075</v>
      </c>
      <c r="K96" s="84">
        <v>44105</v>
      </c>
      <c r="L96" s="84">
        <v>44136</v>
      </c>
      <c r="M96" s="84">
        <v>44166</v>
      </c>
    </row>
    <row r="97" spans="1:13" x14ac:dyDescent="0.25">
      <c r="A97" s="44" t="s">
        <v>48</v>
      </c>
      <c r="B97" s="92">
        <f>B$72*$B142*B29</f>
        <v>-10019157.659330649</v>
      </c>
      <c r="C97" s="92">
        <f>C$72*$B142*C29</f>
        <v>-11053463.199226512</v>
      </c>
      <c r="D97" s="92">
        <f>D$72*$B142*D29</f>
        <v>-11053533.10977211</v>
      </c>
      <c r="E97" s="92">
        <f>E$72*$B142*E29</f>
        <v>-11021282.543650115</v>
      </c>
      <c r="F97" s="92">
        <f>F$72*$B142*F29</f>
        <v>-11021352.249778913</v>
      </c>
      <c r="G97" s="92">
        <f>G$72*$B142*G29</f>
        <v>-11021421.955907714</v>
      </c>
      <c r="H97" s="92">
        <f>H$72*$B142*H29</f>
        <v>-11274487.07671852</v>
      </c>
      <c r="I97" s="92">
        <f>I$72*$B142*I29</f>
        <v>-10778541.897390727</v>
      </c>
      <c r="J97" s="92">
        <f>J$72*$B142*J29</f>
        <v>-10778541.897390727</v>
      </c>
      <c r="K97" s="92">
        <f>K$72*$B142*K29</f>
        <v>-10778541.897390727</v>
      </c>
      <c r="L97" s="92">
        <f>L$72*$B142*L29</f>
        <v>-10811604.909345912</v>
      </c>
      <c r="M97" s="92">
        <f>M$72*$B142*M29</f>
        <v>-10811604.909345912</v>
      </c>
    </row>
    <row r="98" spans="1:13" x14ac:dyDescent="0.25">
      <c r="A98" s="44" t="s">
        <v>49</v>
      </c>
      <c r="B98" s="92">
        <f>B$72*$B143*B30</f>
        <v>-4878863.6318907794</v>
      </c>
      <c r="C98" s="92">
        <f>C$72*$B143*C30</f>
        <v>-5447599.9824166493</v>
      </c>
      <c r="D98" s="92">
        <f>D$72*$B143*D30</f>
        <v>-5447634.4372006506</v>
      </c>
      <c r="E98" s="92">
        <f>E$72*$B143*E30</f>
        <v>-5432702.7686550217</v>
      </c>
      <c r="F98" s="92">
        <f>F$72*$B143*F30</f>
        <v>-5432737.1287830221</v>
      </c>
      <c r="G98" s="92">
        <f>G$72*$B143*G30</f>
        <v>-5432771.4889110215</v>
      </c>
      <c r="H98" s="92">
        <f>H$72*$B143*H30</f>
        <v>-5557514.4647882702</v>
      </c>
      <c r="I98" s="92">
        <f>I$72*$B143*I30</f>
        <v>-5297245.1923326207</v>
      </c>
      <c r="J98" s="92">
        <f>J$72*$B143*J30</f>
        <v>-5297245.1923326207</v>
      </c>
      <c r="K98" s="92">
        <f>K$72*$B143*K30</f>
        <v>-5297245.1923326207</v>
      </c>
      <c r="L98" s="92">
        <f>L$72*$B143*L30</f>
        <v>-5297245.1923326207</v>
      </c>
      <c r="M98" s="92">
        <f>M$72*$B143*M30</f>
        <v>-5297245.1923326207</v>
      </c>
    </row>
    <row r="99" spans="1:13" x14ac:dyDescent="0.25">
      <c r="A99" s="44" t="s">
        <v>50</v>
      </c>
      <c r="B99" s="92">
        <f>B$72*$B144*B31</f>
        <v>-2097723.5171555984</v>
      </c>
      <c r="C99" s="92">
        <f>C$72*$B144*C31</f>
        <v>-2340501.5759701631</v>
      </c>
      <c r="D99" s="92">
        <f>D$72*$B144*D31</f>
        <v>-2340516.3790901634</v>
      </c>
      <c r="E99" s="92">
        <f>E$72*$B144*E31</f>
        <v>-2334306.3652361999</v>
      </c>
      <c r="F99" s="92">
        <f>F$72*$B144*F31</f>
        <v>-2334321.1289862003</v>
      </c>
      <c r="G99" s="92">
        <f>G$72*$B144*G31</f>
        <v>-2334335.8927361998</v>
      </c>
      <c r="H99" s="92">
        <f>H$72*$B144*H31</f>
        <v>-2387935.0559904147</v>
      </c>
      <c r="I99" s="92">
        <f>I$72*$B144*I31</f>
        <v>-2273314.1733028749</v>
      </c>
      <c r="J99" s="92">
        <f>J$72*$B144*J31</f>
        <v>-2273314.1733028749</v>
      </c>
      <c r="K99" s="92">
        <f>K$72*$B144*K31</f>
        <v>-2273314.1733028749</v>
      </c>
      <c r="L99" s="92">
        <f>L$72*$B144*L31</f>
        <v>-2279682.0001188489</v>
      </c>
      <c r="M99" s="92">
        <f>M$72*$B144*M31</f>
        <v>-2279682.0001188489</v>
      </c>
    </row>
    <row r="100" spans="1:13" x14ac:dyDescent="0.25">
      <c r="A100" s="44" t="s">
        <v>51</v>
      </c>
      <c r="B100" s="92">
        <f>B$72*$B145*B32</f>
        <v>0</v>
      </c>
      <c r="C100" s="92">
        <f>C$72*$B145*C32</f>
        <v>0</v>
      </c>
      <c r="D100" s="92">
        <f>D$72*$B145*D32</f>
        <v>0</v>
      </c>
      <c r="E100" s="92">
        <f>E$72*$B145*E32</f>
        <v>0</v>
      </c>
      <c r="F100" s="92">
        <f>F$72*$B145*F32</f>
        <v>0</v>
      </c>
      <c r="G100" s="92">
        <f>G$72*$B145*G32</f>
        <v>0</v>
      </c>
      <c r="H100" s="92">
        <f>H$72*$B145*H32</f>
        <v>0</v>
      </c>
      <c r="I100" s="92">
        <f>I$72*$B145*I32</f>
        <v>0</v>
      </c>
      <c r="J100" s="92">
        <f>J$72*$B145*J32</f>
        <v>0</v>
      </c>
      <c r="K100" s="92">
        <f>K$72*$B145*K32</f>
        <v>0</v>
      </c>
      <c r="L100" s="92">
        <f>L$72*$B145*L32</f>
        <v>0</v>
      </c>
      <c r="M100" s="92">
        <f>M$72*$B145*M32</f>
        <v>0</v>
      </c>
    </row>
    <row r="101" spans="1:13" x14ac:dyDescent="0.25">
      <c r="A101" s="44" t="s">
        <v>52</v>
      </c>
      <c r="B101" s="92">
        <f>B$72*$B146*B33</f>
        <v>7411742.7711219545</v>
      </c>
      <c r="C101" s="92">
        <f>C$72*$B146*C33</f>
        <v>8289770.2409653813</v>
      </c>
      <c r="D101" s="92">
        <f>D$72*$B146*D33</f>
        <v>8289822.6718053818</v>
      </c>
      <c r="E101" s="92">
        <f>E$72*$B146*E33</f>
        <v>8289875.1026453814</v>
      </c>
      <c r="F101" s="92">
        <f>F$72*$B146*F33</f>
        <v>8289927.5334853809</v>
      </c>
      <c r="G101" s="92">
        <f>G$72*$B146*G33</f>
        <v>8289979.9643253814</v>
      </c>
      <c r="H101" s="92">
        <f>H$72*$B146*H33</f>
        <v>8480327.8876318317</v>
      </c>
      <c r="I101" s="92">
        <f>I$72*$B146*I33</f>
        <v>8062577.7453839593</v>
      </c>
      <c r="J101" s="92">
        <f>J$72*$B146*J33</f>
        <v>8062577.7453839593</v>
      </c>
      <c r="K101" s="92">
        <f>K$72*$B146*K33</f>
        <v>8062577.7453839593</v>
      </c>
      <c r="L101" s="92">
        <f>L$72*$B146*L33</f>
        <v>8062577.7453839593</v>
      </c>
      <c r="M101" s="92">
        <f>M$72*$B146*M33</f>
        <v>8062577.7453839593</v>
      </c>
    </row>
    <row r="102" spans="1:13" x14ac:dyDescent="0.25">
      <c r="A102" s="44" t="s">
        <v>53</v>
      </c>
      <c r="B102" s="92">
        <f>B$72*$B147*B34</f>
        <v>12530376.206241172</v>
      </c>
      <c r="C102" s="92">
        <f>C$72*$B147*C34</f>
        <v>14153834.303228961</v>
      </c>
      <c r="D102" s="92">
        <f>D$72*$B147*D34</f>
        <v>14153923.822889963</v>
      </c>
      <c r="E102" s="92">
        <f>E$72*$B147*E34</f>
        <v>14128647.727241734</v>
      </c>
      <c r="F102" s="92">
        <f>F$72*$B147*F34</f>
        <v>14128737.086473234</v>
      </c>
      <c r="G102" s="92">
        <f>G$72*$B147*G34</f>
        <v>14128826.445704734</v>
      </c>
      <c r="H102" s="92">
        <f>H$72*$B147*H34</f>
        <v>14453241.315737054</v>
      </c>
      <c r="I102" s="92">
        <f>I$72*$B147*I34</f>
        <v>13726686.99465871</v>
      </c>
      <c r="J102" s="92">
        <f>J$72*$B147*J34</f>
        <v>13726686.99465871</v>
      </c>
      <c r="K102" s="92">
        <f>K$72*$B147*K34</f>
        <v>13726686.99465871</v>
      </c>
      <c r="L102" s="92">
        <f>L$72*$B147*L34</f>
        <v>13726686.99465871</v>
      </c>
      <c r="M102" s="92">
        <f>M$72*$B147*M34</f>
        <v>13726686.99465871</v>
      </c>
    </row>
    <row r="103" spans="1:13" x14ac:dyDescent="0.25">
      <c r="A103" s="44" t="s">
        <v>54</v>
      </c>
      <c r="B103" s="92">
        <f>B$72*$B148*B35</f>
        <v>4670158.9812529022</v>
      </c>
      <c r="C103" s="92">
        <f>C$72*$B148*C35</f>
        <v>5320228.2724261032</v>
      </c>
      <c r="D103" s="92">
        <f>D$72*$B148*D35</f>
        <v>5320261.921614103</v>
      </c>
      <c r="E103" s="92">
        <f>E$72*$B148*E35</f>
        <v>5320295.5708021028</v>
      </c>
      <c r="F103" s="92">
        <f>F$72*$B148*F35</f>
        <v>5320329.2199901035</v>
      </c>
      <c r="G103" s="92">
        <f>G$72*$B148*G35</f>
        <v>5320362.8691781033</v>
      </c>
      <c r="H103" s="92">
        <f>H$72*$B148*H35</f>
        <v>5442524.8077766141</v>
      </c>
      <c r="I103" s="92">
        <f>I$72*$B148*I35</f>
        <v>5145542.4339240352</v>
      </c>
      <c r="J103" s="92">
        <f>J$72*$B148*J35</f>
        <v>5145542.4339240352</v>
      </c>
      <c r="K103" s="92">
        <f>K$72*$B148*K35</f>
        <v>5145542.4339240352</v>
      </c>
      <c r="L103" s="92">
        <f>L$72*$B148*L35</f>
        <v>5145542.4339240352</v>
      </c>
      <c r="M103" s="92">
        <f>M$72*$B148*M35</f>
        <v>5145542.4339240352</v>
      </c>
    </row>
    <row r="104" spans="1:13" x14ac:dyDescent="0.25">
      <c r="A104" s="44" t="s">
        <v>55</v>
      </c>
      <c r="B104" s="92">
        <f>B$72*$B149*B36</f>
        <v>3743.9895630848</v>
      </c>
      <c r="C104" s="92">
        <f>C$72*$B149*C36</f>
        <v>8530.2788214067205</v>
      </c>
      <c r="D104" s="92">
        <f>D$72*$B149*D36</f>
        <v>8530.3327734067207</v>
      </c>
      <c r="E104" s="92">
        <f>E$72*$B149*E36</f>
        <v>8530.3867254067209</v>
      </c>
      <c r="F104" s="92">
        <f>F$72*$B149*F36</f>
        <v>8530.4406774067193</v>
      </c>
      <c r="G104" s="92">
        <f>G$72*$B149*G36</f>
        <v>8530.4946294067195</v>
      </c>
      <c r="H104" s="92">
        <f>H$72*$B149*H36</f>
        <v>8726.3650590666239</v>
      </c>
      <c r="I104" s="92">
        <f>I$72*$B149*I36</f>
        <v>8250.1933002088954</v>
      </c>
      <c r="J104" s="92">
        <f>J$72*$B149*J36</f>
        <v>8250.1933002088954</v>
      </c>
      <c r="K104" s="92">
        <f>K$72*$B149*K36</f>
        <v>8250.1933002088954</v>
      </c>
      <c r="L104" s="92">
        <f>L$72*$B149*L36</f>
        <v>8250.1933002088954</v>
      </c>
      <c r="M104" s="92">
        <f>M$72*$B149*M36</f>
        <v>8250.1933002088954</v>
      </c>
    </row>
    <row r="105" spans="1:13" x14ac:dyDescent="0.25">
      <c r="A105" s="44" t="s">
        <v>56</v>
      </c>
      <c r="B105" s="92">
        <f>B$72*$B150*B37</f>
        <v>0</v>
      </c>
      <c r="C105" s="92">
        <f>C$72*$B150*C37</f>
        <v>0</v>
      </c>
      <c r="D105" s="92">
        <f>D$72*$B150*D37</f>
        <v>0</v>
      </c>
      <c r="E105" s="92">
        <f>E$72*$B150*E37</f>
        <v>0</v>
      </c>
      <c r="F105" s="92">
        <f>F$72*$B150*F37</f>
        <v>0</v>
      </c>
      <c r="G105" s="92">
        <f>G$72*$B150*G37</f>
        <v>0</v>
      </c>
      <c r="H105" s="92">
        <f>H$72*$B150*H37</f>
        <v>0</v>
      </c>
      <c r="I105" s="92">
        <f>I$72*$B150*I37</f>
        <v>0</v>
      </c>
      <c r="J105" s="92">
        <f>J$72*$B150*J37</f>
        <v>0</v>
      </c>
      <c r="K105" s="92">
        <f>K$72*$B150*K37</f>
        <v>0</v>
      </c>
      <c r="L105" s="92">
        <f>L$72*$B150*L37</f>
        <v>0</v>
      </c>
      <c r="M105" s="92">
        <f>M$72*$B150*M37</f>
        <v>0</v>
      </c>
    </row>
    <row r="106" spans="1:13" x14ac:dyDescent="0.25">
      <c r="A106" s="44" t="s">
        <v>57</v>
      </c>
      <c r="B106" s="92">
        <f>B$72*$B148*B38</f>
        <v>486320.21187927679</v>
      </c>
      <c r="C106" s="92">
        <f>C$72*$B148*C38</f>
        <v>486323.28775927681</v>
      </c>
      <c r="D106" s="92">
        <f>D$72*$B148*D38</f>
        <v>486326.36363927682</v>
      </c>
      <c r="E106" s="92">
        <f>E$72*$B148*E38</f>
        <v>486329.43951927678</v>
      </c>
      <c r="F106" s="92">
        <f>F$72*$B148*F38</f>
        <v>486332.5153992768</v>
      </c>
      <c r="G106" s="92">
        <f>G$72*$B148*G38</f>
        <v>538310.38729385601</v>
      </c>
      <c r="H106" s="92">
        <f>H$72*$B148*H38</f>
        <v>550670.64205401507</v>
      </c>
      <c r="I106" s="92">
        <f>I$72*$B148*I38</f>
        <v>550670.64205401507</v>
      </c>
      <c r="J106" s="92">
        <f>J$72*$B148*J38</f>
        <v>550670.64205401507</v>
      </c>
      <c r="K106" s="92">
        <f>K$72*$B148*K38</f>
        <v>550670.64205401507</v>
      </c>
      <c r="L106" s="92">
        <f>L$72*$B148*L38</f>
        <v>550670.64205401507</v>
      </c>
      <c r="M106" s="92">
        <f>M$72*$B148*M38</f>
        <v>550670.64205401507</v>
      </c>
    </row>
    <row r="107" spans="1:13" x14ac:dyDescent="0.25">
      <c r="A107" s="44" t="s">
        <v>58</v>
      </c>
      <c r="B107" s="92">
        <f>B$72*$B149*B39</f>
        <v>81963.014759424012</v>
      </c>
      <c r="C107" s="92">
        <f>C$72*$B149*C39</f>
        <v>81963.533159424012</v>
      </c>
      <c r="D107" s="92">
        <f>D$72*$B149*D39</f>
        <v>81964.051559424013</v>
      </c>
      <c r="E107" s="92">
        <f>E$72*$B149*E39</f>
        <v>96131.285754879995</v>
      </c>
      <c r="F107" s="92">
        <f>F$72*$B149*F39</f>
        <v>96131.893754880002</v>
      </c>
      <c r="G107" s="92">
        <f>G$72*$B149*G39</f>
        <v>96132.501754879995</v>
      </c>
      <c r="H107" s="92">
        <f>H$72*$B149*H39</f>
        <v>98339.819764095999</v>
      </c>
      <c r="I107" s="92">
        <f>I$72*$B149*I39</f>
        <v>98339.819764095999</v>
      </c>
      <c r="J107" s="92">
        <f>J$72*$B149*J39</f>
        <v>98339.819764095999</v>
      </c>
      <c r="K107" s="92">
        <f>K$72*$B149*K39</f>
        <v>98339.819764095999</v>
      </c>
      <c r="L107" s="92">
        <f>L$72*$B149*L39</f>
        <v>98339.819764095999</v>
      </c>
      <c r="M107" s="92">
        <f>M$72*$B149*M39</f>
        <v>98339.819764095999</v>
      </c>
    </row>
    <row r="108" spans="1:13" x14ac:dyDescent="0.25">
      <c r="A108" s="44" t="s">
        <v>59</v>
      </c>
      <c r="B108" s="92">
        <f>B$72*$B150*B40</f>
        <v>0</v>
      </c>
      <c r="C108" s="92">
        <f>C$72*$B150*C40</f>
        <v>0</v>
      </c>
      <c r="D108" s="92">
        <f>D$72*$B150*D40</f>
        <v>0</v>
      </c>
      <c r="E108" s="92">
        <f>E$72*$B150*E40</f>
        <v>0</v>
      </c>
      <c r="F108" s="92">
        <f>F$72*$B150*F40</f>
        <v>0</v>
      </c>
      <c r="G108" s="92">
        <f>G$72*$B150*G40</f>
        <v>0</v>
      </c>
      <c r="H108" s="92">
        <f>H$72*$B150*H40</f>
        <v>0</v>
      </c>
      <c r="I108" s="92">
        <f>I$72*$B150*I40</f>
        <v>0</v>
      </c>
      <c r="J108" s="92">
        <f>J$72*$B150*J40</f>
        <v>0</v>
      </c>
      <c r="K108" s="92">
        <f>K$72*$B150*K40</f>
        <v>0</v>
      </c>
      <c r="L108" s="92">
        <f>L$72*$B150*L40</f>
        <v>0</v>
      </c>
      <c r="M108" s="92">
        <f>M$72*$B150*M40</f>
        <v>0</v>
      </c>
    </row>
    <row r="109" spans="1:13" x14ac:dyDescent="0.25">
      <c r="A109" s="45" t="s">
        <v>8</v>
      </c>
      <c r="B109" s="93">
        <f>SUM(B97:B108)</f>
        <v>8188560.366440787</v>
      </c>
      <c r="C109" s="93">
        <f t="shared" ref="C109:M109" si="8">SUM(C97:C108)</f>
        <v>9499085.1587472297</v>
      </c>
      <c r="D109" s="93">
        <f t="shared" si="8"/>
        <v>9499145.2382186316</v>
      </c>
      <c r="E109" s="93">
        <f t="shared" si="8"/>
        <v>9541517.8351474442</v>
      </c>
      <c r="F109" s="93">
        <f t="shared" si="8"/>
        <v>9541578.1822321434</v>
      </c>
      <c r="G109" s="93">
        <f t="shared" si="8"/>
        <v>9593613.3253314272</v>
      </c>
      <c r="H109" s="93">
        <f t="shared" si="8"/>
        <v>9813894.2405254748</v>
      </c>
      <c r="I109" s="93">
        <f t="shared" si="8"/>
        <v>9242966.5660588033</v>
      </c>
      <c r="J109" s="93">
        <f t="shared" si="8"/>
        <v>9242966.5660588033</v>
      </c>
      <c r="K109" s="93">
        <f t="shared" si="8"/>
        <v>9242966.5660588033</v>
      </c>
      <c r="L109" s="93">
        <f t="shared" si="8"/>
        <v>9203535.7272876464</v>
      </c>
      <c r="M109" s="93">
        <f t="shared" si="8"/>
        <v>9203535.7272876464</v>
      </c>
    </row>
    <row r="112" spans="1:13" x14ac:dyDescent="0.25">
      <c r="A112" s="83" t="s">
        <v>61</v>
      </c>
      <c r="B112" s="83"/>
      <c r="C112" s="83"/>
      <c r="D112" s="83"/>
      <c r="E112" s="83"/>
      <c r="F112" s="83"/>
      <c r="G112" s="83"/>
      <c r="H112" s="83"/>
      <c r="I112" s="83"/>
      <c r="J112" s="83"/>
      <c r="K112" s="83"/>
      <c r="L112" s="83"/>
      <c r="M112" s="83"/>
    </row>
    <row r="114" spans="1:13" x14ac:dyDescent="0.25">
      <c r="A114" s="43" t="s">
        <v>1</v>
      </c>
      <c r="B114" s="84">
        <v>43831</v>
      </c>
      <c r="C114" s="84">
        <v>43862</v>
      </c>
      <c r="D114" s="84">
        <v>43891</v>
      </c>
      <c r="E114" s="84">
        <v>43922</v>
      </c>
      <c r="F114" s="84">
        <v>43952</v>
      </c>
      <c r="G114" s="84">
        <v>43983</v>
      </c>
      <c r="H114" s="84">
        <v>44013</v>
      </c>
      <c r="I114" s="84">
        <v>44044</v>
      </c>
      <c r="J114" s="84">
        <v>44075</v>
      </c>
      <c r="K114" s="84">
        <v>44105</v>
      </c>
      <c r="L114" s="84">
        <v>44136</v>
      </c>
      <c r="M114" s="84">
        <v>44166</v>
      </c>
    </row>
    <row r="115" spans="1:13" x14ac:dyDescent="0.25">
      <c r="A115" s="44" t="s">
        <v>48</v>
      </c>
      <c r="B115" s="92">
        <f>B$73*$B142*B47</f>
        <v>-316271.94213253708</v>
      </c>
      <c r="C115" s="92">
        <f>C$73*$B142*C47</f>
        <v>-316271.94213253708</v>
      </c>
      <c r="D115" s="92">
        <f>D$73*$B142*D47</f>
        <v>-316271.94213253708</v>
      </c>
      <c r="E115" s="92">
        <f>E$73*$B142*E47</f>
        <v>-316271.94213253708</v>
      </c>
      <c r="F115" s="92">
        <f>F$73*$B142*F47</f>
        <v>-316271.94213253708</v>
      </c>
      <c r="G115" s="92">
        <f>G$73*$B142*G47</f>
        <v>-316271.94213253708</v>
      </c>
      <c r="H115" s="92">
        <f>H$73*$B142*H47</f>
        <v>-368983.93248795997</v>
      </c>
      <c r="I115" s="92">
        <f>I$73*$B142*I47</f>
        <v>-368983.93248795997</v>
      </c>
      <c r="J115" s="92">
        <f>J$73*$B142*J47</f>
        <v>-368983.93248795997</v>
      </c>
      <c r="K115" s="92">
        <f>K$73*$B142*K47</f>
        <v>-368983.93248795997</v>
      </c>
      <c r="L115" s="92">
        <f>L$73*$B142*L47</f>
        <v>-368983.93248795997</v>
      </c>
      <c r="M115" s="92">
        <f>M$73*$B142*M47</f>
        <v>-368983.93248795997</v>
      </c>
    </row>
    <row r="116" spans="1:13" x14ac:dyDescent="0.25">
      <c r="A116" s="44" t="s">
        <v>49</v>
      </c>
      <c r="B116" s="92">
        <f>B$73*$B143*B48</f>
        <v>-146450.96173356316</v>
      </c>
      <c r="C116" s="92">
        <f>C$73*$B143*C48</f>
        <v>-146450.96173356316</v>
      </c>
      <c r="D116" s="92">
        <f>D$73*$B143*D48</f>
        <v>-146450.96173356316</v>
      </c>
      <c r="E116" s="92">
        <f>E$73*$B143*E48</f>
        <v>-146450.96173356316</v>
      </c>
      <c r="F116" s="92">
        <f>F$73*$B143*F48</f>
        <v>-146450.96173356316</v>
      </c>
      <c r="G116" s="92">
        <f>G$73*$B143*G48</f>
        <v>-146450.96173356316</v>
      </c>
      <c r="H116" s="92">
        <f>H$73*$B143*H48</f>
        <v>-170859.45535582371</v>
      </c>
      <c r="I116" s="92">
        <f>I$73*$B143*I48</f>
        <v>-170859.45535582371</v>
      </c>
      <c r="J116" s="92">
        <f>J$73*$B143*J48</f>
        <v>-170859.45535582371</v>
      </c>
      <c r="K116" s="92">
        <f>K$73*$B143*K48</f>
        <v>-170859.45535582371</v>
      </c>
      <c r="L116" s="92">
        <f>L$73*$B143*L48</f>
        <v>-170859.45535582371</v>
      </c>
      <c r="M116" s="92">
        <f>M$73*$B143*M48</f>
        <v>-170859.45535582371</v>
      </c>
    </row>
    <row r="117" spans="1:13" x14ac:dyDescent="0.25">
      <c r="A117" s="44" t="s">
        <v>50</v>
      </c>
      <c r="B117" s="92">
        <f>B$73*$B144*B49</f>
        <v>-60912.930648351736</v>
      </c>
      <c r="C117" s="92">
        <f>C$73*$B144*C49</f>
        <v>-60912.930648351736</v>
      </c>
      <c r="D117" s="92">
        <f>D$73*$B144*D49</f>
        <v>-60912.930648351736</v>
      </c>
      <c r="E117" s="92">
        <f>E$73*$B144*E49</f>
        <v>-60912.930648351736</v>
      </c>
      <c r="F117" s="92">
        <f>F$73*$B144*F49</f>
        <v>-60912.930648351736</v>
      </c>
      <c r="G117" s="92">
        <f>G$73*$B144*G49</f>
        <v>-60912.930648351736</v>
      </c>
      <c r="H117" s="92">
        <f>H$73*$B144*H49</f>
        <v>-71065.085756410364</v>
      </c>
      <c r="I117" s="92">
        <f>I$73*$B144*I49</f>
        <v>-71065.085756410364</v>
      </c>
      <c r="J117" s="92">
        <f>J$73*$B144*J49</f>
        <v>-71065.085756410364</v>
      </c>
      <c r="K117" s="92">
        <f>K$73*$B144*K49</f>
        <v>-71065.085756410364</v>
      </c>
      <c r="L117" s="92">
        <f>L$73*$B144*L49</f>
        <v>-71065.085756410364</v>
      </c>
      <c r="M117" s="92">
        <f>M$73*$B144*M49</f>
        <v>-71065.085756410364</v>
      </c>
    </row>
    <row r="118" spans="1:13" x14ac:dyDescent="0.25">
      <c r="A118" s="44" t="s">
        <v>51</v>
      </c>
      <c r="B118" s="92">
        <f>B$73*$B145*B50</f>
        <v>0</v>
      </c>
      <c r="C118" s="92">
        <f>C$73*$B145*C50</f>
        <v>0</v>
      </c>
      <c r="D118" s="92">
        <f>D$73*$B145*D50</f>
        <v>0</v>
      </c>
      <c r="E118" s="92">
        <f>E$73*$B145*E50</f>
        <v>0</v>
      </c>
      <c r="F118" s="92">
        <f>F$73*$B145*F50</f>
        <v>0</v>
      </c>
      <c r="G118" s="92">
        <f>G$73*$B145*G50</f>
        <v>0</v>
      </c>
      <c r="H118" s="92">
        <f>H$73*$B145*H50</f>
        <v>0</v>
      </c>
      <c r="I118" s="92">
        <f>I$73*$B145*I50</f>
        <v>0</v>
      </c>
      <c r="J118" s="92">
        <f>J$73*$B145*J50</f>
        <v>0</v>
      </c>
      <c r="K118" s="92">
        <f>K$73*$B145*K50</f>
        <v>0</v>
      </c>
      <c r="L118" s="92">
        <f>L$73*$B145*L50</f>
        <v>0</v>
      </c>
      <c r="M118" s="92">
        <f>M$73*$B145*M50</f>
        <v>0</v>
      </c>
    </row>
    <row r="119" spans="1:13" x14ac:dyDescent="0.25">
      <c r="A119" s="44" t="s">
        <v>52</v>
      </c>
      <c r="B119" s="92">
        <f>B$73*$B146*B51</f>
        <v>199804.31455240393</v>
      </c>
      <c r="C119" s="92">
        <f>C$73*$B146*C51</f>
        <v>199804.31455240393</v>
      </c>
      <c r="D119" s="92">
        <f>D$73*$B146*D51</f>
        <v>199804.31455240393</v>
      </c>
      <c r="E119" s="92">
        <f>E$73*$B146*E51</f>
        <v>199804.31455240393</v>
      </c>
      <c r="F119" s="92">
        <f>F$73*$B146*F51</f>
        <v>199804.31455240393</v>
      </c>
      <c r="G119" s="92">
        <f>G$73*$B146*G51</f>
        <v>199804.31455240393</v>
      </c>
      <c r="H119" s="92">
        <f>H$73*$B146*H51</f>
        <v>233105.03364447129</v>
      </c>
      <c r="I119" s="92">
        <f>I$73*$B146*I51</f>
        <v>233105.03364447129</v>
      </c>
      <c r="J119" s="92">
        <f>J$73*$B146*J51</f>
        <v>233105.03364447129</v>
      </c>
      <c r="K119" s="92">
        <f>K$73*$B146*K51</f>
        <v>233105.03364447129</v>
      </c>
      <c r="L119" s="92">
        <f>L$73*$B146*L51</f>
        <v>233105.03364447129</v>
      </c>
      <c r="M119" s="92">
        <f>M$73*$B146*M51</f>
        <v>233105.03364447129</v>
      </c>
    </row>
    <row r="120" spans="1:13" x14ac:dyDescent="0.25">
      <c r="A120" s="44" t="s">
        <v>53</v>
      </c>
      <c r="B120" s="92">
        <f>B$73*$B147*B52</f>
        <v>248215.16401955154</v>
      </c>
      <c r="C120" s="92">
        <f>C$73*$B147*C52</f>
        <v>248215.16401955154</v>
      </c>
      <c r="D120" s="92">
        <f>D$73*$B147*D52</f>
        <v>248215.16401955154</v>
      </c>
      <c r="E120" s="92">
        <f>E$73*$B147*E52</f>
        <v>248215.16401955154</v>
      </c>
      <c r="F120" s="92">
        <f>F$73*$B147*F52</f>
        <v>248215.16401955154</v>
      </c>
      <c r="G120" s="92">
        <f>G$73*$B147*G52</f>
        <v>248215.16401955154</v>
      </c>
      <c r="H120" s="92">
        <f>H$73*$B147*H52</f>
        <v>289584.35802281019</v>
      </c>
      <c r="I120" s="92">
        <f>I$73*$B147*I52</f>
        <v>289584.35802281019</v>
      </c>
      <c r="J120" s="92">
        <f>J$73*$B147*J52</f>
        <v>289584.35802281019</v>
      </c>
      <c r="K120" s="92">
        <f>K$73*$B147*K52</f>
        <v>289584.35802281019</v>
      </c>
      <c r="L120" s="92">
        <f>L$73*$B147*L52</f>
        <v>289584.35802281019</v>
      </c>
      <c r="M120" s="92">
        <f>M$73*$B147*M52</f>
        <v>289584.35802281019</v>
      </c>
    </row>
    <row r="121" spans="1:13" x14ac:dyDescent="0.25">
      <c r="A121" s="44" t="s">
        <v>54</v>
      </c>
      <c r="B121" s="92">
        <f>B$73*$B148*B53</f>
        <v>61757.697225288488</v>
      </c>
      <c r="C121" s="92">
        <f>C$73*$B148*C53</f>
        <v>61757.697225288488</v>
      </c>
      <c r="D121" s="92">
        <f>D$73*$B148*D53</f>
        <v>61757.697225288488</v>
      </c>
      <c r="E121" s="92">
        <f>E$73*$B148*E53</f>
        <v>61757.697225288488</v>
      </c>
      <c r="F121" s="92">
        <f>F$73*$B148*F53</f>
        <v>61757.697225288488</v>
      </c>
      <c r="G121" s="92">
        <f>G$73*$B148*G53</f>
        <v>61757.697225288488</v>
      </c>
      <c r="H121" s="92">
        <f>H$73*$B148*H53</f>
        <v>72050.646762836579</v>
      </c>
      <c r="I121" s="92">
        <f>I$73*$B148*I53</f>
        <v>72050.646762836579</v>
      </c>
      <c r="J121" s="92">
        <f>J$73*$B148*J53</f>
        <v>72050.646762836579</v>
      </c>
      <c r="K121" s="92">
        <f>K$73*$B148*K53</f>
        <v>72050.646762836579</v>
      </c>
      <c r="L121" s="92">
        <f>L$73*$B148*L53</f>
        <v>72050.646762836579</v>
      </c>
      <c r="M121" s="92">
        <f>M$73*$B148*M53</f>
        <v>72050.646762836579</v>
      </c>
    </row>
    <row r="122" spans="1:13" x14ac:dyDescent="0.25">
      <c r="A122" s="44" t="s">
        <v>55</v>
      </c>
      <c r="B122" s="92">
        <f>B$73*$B149*B54</f>
        <v>49.510129051238394</v>
      </c>
      <c r="C122" s="92">
        <f>C$73*$B149*C54</f>
        <v>99.020258102476788</v>
      </c>
      <c r="D122" s="92">
        <f>D$73*$B149*D54</f>
        <v>99.020258102476788</v>
      </c>
      <c r="E122" s="92">
        <f>E$73*$B149*E54</f>
        <v>99.020258102476788</v>
      </c>
      <c r="F122" s="92">
        <f>F$73*$B149*F54</f>
        <v>99.020258102476788</v>
      </c>
      <c r="G122" s="92">
        <f>G$73*$B149*G54</f>
        <v>99.020258102476788</v>
      </c>
      <c r="H122" s="92">
        <f>H$73*$B149*H54</f>
        <v>115.5236344528896</v>
      </c>
      <c r="I122" s="92">
        <f>I$73*$B149*I54</f>
        <v>115.5236344528896</v>
      </c>
      <c r="J122" s="92">
        <f>J$73*$B149*J54</f>
        <v>115.5236344528896</v>
      </c>
      <c r="K122" s="92">
        <f>K$73*$B149*K54</f>
        <v>115.5236344528896</v>
      </c>
      <c r="L122" s="92">
        <f>L$73*$B149*L54</f>
        <v>115.5236344528896</v>
      </c>
      <c r="M122" s="92">
        <f>M$73*$B149*M54</f>
        <v>115.5236344528896</v>
      </c>
    </row>
    <row r="123" spans="1:13" x14ac:dyDescent="0.25">
      <c r="A123" s="44" t="s">
        <v>56</v>
      </c>
      <c r="B123" s="92">
        <f>B$73*$B150*B55</f>
        <v>0</v>
      </c>
      <c r="C123" s="92">
        <f>C$73*$B150*C55</f>
        <v>0</v>
      </c>
      <c r="D123" s="92">
        <f>D$73*$B150*D55</f>
        <v>0</v>
      </c>
      <c r="E123" s="92">
        <f>E$73*$B150*E55</f>
        <v>0</v>
      </c>
      <c r="F123" s="92">
        <f>F$73*$B150*F55</f>
        <v>0</v>
      </c>
      <c r="G123" s="92">
        <f>G$73*$B150*G55</f>
        <v>0</v>
      </c>
      <c r="H123" s="92">
        <f>H$73*$B150*H55</f>
        <v>0</v>
      </c>
      <c r="I123" s="92">
        <f>I$73*$B150*I55</f>
        <v>0</v>
      </c>
      <c r="J123" s="92">
        <f>J$73*$B150*J55</f>
        <v>0</v>
      </c>
      <c r="K123" s="92">
        <f>K$73*$B150*K55</f>
        <v>0</v>
      </c>
      <c r="L123" s="92">
        <f>L$73*$B150*L55</f>
        <v>0</v>
      </c>
      <c r="M123" s="92">
        <f>M$73*$B150*M55</f>
        <v>0</v>
      </c>
    </row>
    <row r="124" spans="1:13" x14ac:dyDescent="0.25">
      <c r="A124" s="44" t="s">
        <v>57</v>
      </c>
      <c r="B124" s="92">
        <f>B$73*$B148*B56</f>
        <v>635.74100084855797</v>
      </c>
      <c r="C124" s="92">
        <f>C$73*$B148*C56</f>
        <v>635.74100084855797</v>
      </c>
      <c r="D124" s="92">
        <f>D$73*$B148*D56</f>
        <v>635.74100084855797</v>
      </c>
      <c r="E124" s="92">
        <f>E$73*$B148*E56</f>
        <v>635.74100084855797</v>
      </c>
      <c r="F124" s="92">
        <f>F$73*$B148*F56</f>
        <v>635.74100084855797</v>
      </c>
      <c r="G124" s="92">
        <f>G$73*$B148*G56</f>
        <v>635.74100084855797</v>
      </c>
      <c r="H124" s="92">
        <f>H$73*$B148*H56</f>
        <v>741.69783432331769</v>
      </c>
      <c r="I124" s="92">
        <f>I$73*$B148*I56</f>
        <v>741.69783432331769</v>
      </c>
      <c r="J124" s="92">
        <f>J$73*$B148*J56</f>
        <v>741.69783432331769</v>
      </c>
      <c r="K124" s="92">
        <f>K$73*$B148*K56</f>
        <v>741.69783432331769</v>
      </c>
      <c r="L124" s="92">
        <f>L$73*$B148*L56</f>
        <v>741.69783432331769</v>
      </c>
      <c r="M124" s="92">
        <f>M$73*$B148*M56</f>
        <v>741.69783432331769</v>
      </c>
    </row>
    <row r="125" spans="1:13" x14ac:dyDescent="0.25">
      <c r="A125" s="44" t="s">
        <v>58</v>
      </c>
      <c r="B125" s="92">
        <f>B$73*$B149*B57</f>
        <v>99.020258102476788</v>
      </c>
      <c r="C125" s="92">
        <f>C$73*$B149*C57</f>
        <v>99.020258102476788</v>
      </c>
      <c r="D125" s="92">
        <f>D$73*$B149*D57</f>
        <v>99.020258102476788</v>
      </c>
      <c r="E125" s="92">
        <f>E$73*$B149*E57</f>
        <v>99.020258102476788</v>
      </c>
      <c r="F125" s="92">
        <f>F$73*$B149*F57</f>
        <v>99.020258102476788</v>
      </c>
      <c r="G125" s="92">
        <f>G$73*$B149*G57</f>
        <v>99.020258102476788</v>
      </c>
      <c r="H125" s="92">
        <f>H$73*$B149*H57</f>
        <v>115.5236344528896</v>
      </c>
      <c r="I125" s="92">
        <f>I$73*$B149*I57</f>
        <v>115.5236344528896</v>
      </c>
      <c r="J125" s="92">
        <f>J$73*$B149*J57</f>
        <v>115.5236344528896</v>
      </c>
      <c r="K125" s="92">
        <f>K$73*$B149*K57</f>
        <v>115.5236344528896</v>
      </c>
      <c r="L125" s="92">
        <f>L$73*$B149*L57</f>
        <v>115.5236344528896</v>
      </c>
      <c r="M125" s="92">
        <f>M$73*$B149*M57</f>
        <v>115.5236344528896</v>
      </c>
    </row>
    <row r="126" spans="1:13" x14ac:dyDescent="0.25">
      <c r="A126" s="44" t="s">
        <v>59</v>
      </c>
      <c r="B126" s="92">
        <f>B$73*$B150*B58</f>
        <v>0</v>
      </c>
      <c r="C126" s="92">
        <f>C$73*$B150*C58</f>
        <v>0</v>
      </c>
      <c r="D126" s="92">
        <f>D$73*$B150*D58</f>
        <v>0</v>
      </c>
      <c r="E126" s="92">
        <f>E$73*$B150*E58</f>
        <v>0</v>
      </c>
      <c r="F126" s="92">
        <f>F$73*$B150*F58</f>
        <v>0</v>
      </c>
      <c r="G126" s="92">
        <f>G$73*$B150*G58</f>
        <v>0</v>
      </c>
      <c r="H126" s="92">
        <f>H$73*$B150*H58</f>
        <v>0</v>
      </c>
      <c r="I126" s="92">
        <f>I$73*$B150*I58</f>
        <v>0</v>
      </c>
      <c r="J126" s="92">
        <f>J$73*$B150*J58</f>
        <v>0</v>
      </c>
      <c r="K126" s="92">
        <f>K$73*$B150*K58</f>
        <v>0</v>
      </c>
      <c r="L126" s="92">
        <f>L$73*$B150*L58</f>
        <v>0</v>
      </c>
      <c r="M126" s="92">
        <f>M$73*$B150*M58</f>
        <v>0</v>
      </c>
    </row>
    <row r="127" spans="1:13" x14ac:dyDescent="0.25">
      <c r="A127" s="45" t="s">
        <v>8</v>
      </c>
      <c r="B127" s="93">
        <f>SUM(B115:B126)</f>
        <v>-13074.387329205745</v>
      </c>
      <c r="C127" s="93">
        <f t="shared" ref="C127:M127" si="9">SUM(C115:C126)</f>
        <v>-13024.877200154506</v>
      </c>
      <c r="D127" s="93">
        <f t="shared" si="9"/>
        <v>-13024.877200154506</v>
      </c>
      <c r="E127" s="93">
        <f t="shared" si="9"/>
        <v>-13024.877200154506</v>
      </c>
      <c r="F127" s="93">
        <f t="shared" si="9"/>
        <v>-13024.877200154506</v>
      </c>
      <c r="G127" s="93">
        <f t="shared" si="9"/>
        <v>-13024.877200154506</v>
      </c>
      <c r="H127" s="93">
        <f t="shared" si="9"/>
        <v>-15195.690066846906</v>
      </c>
      <c r="I127" s="93">
        <f t="shared" si="9"/>
        <v>-15195.690066846906</v>
      </c>
      <c r="J127" s="93">
        <f t="shared" si="9"/>
        <v>-15195.690066846906</v>
      </c>
      <c r="K127" s="93">
        <f t="shared" si="9"/>
        <v>-15195.690066846906</v>
      </c>
      <c r="L127" s="93">
        <f t="shared" si="9"/>
        <v>-15195.690066846906</v>
      </c>
      <c r="M127" s="93">
        <f t="shared" si="9"/>
        <v>-15195.690066846906</v>
      </c>
    </row>
    <row r="130" spans="1:13" x14ac:dyDescent="0.25">
      <c r="A130" s="83" t="s">
        <v>62</v>
      </c>
      <c r="B130" s="83"/>
      <c r="C130" s="83"/>
      <c r="D130" s="83"/>
      <c r="E130" s="83"/>
      <c r="F130" s="83"/>
      <c r="G130" s="83"/>
      <c r="H130" s="83"/>
      <c r="I130" s="83"/>
      <c r="J130" s="83"/>
      <c r="K130" s="83"/>
      <c r="L130" s="83"/>
      <c r="M130" s="83"/>
    </row>
    <row r="132" spans="1:13" x14ac:dyDescent="0.25">
      <c r="A132" s="43" t="s">
        <v>63</v>
      </c>
      <c r="B132" s="84">
        <v>43831</v>
      </c>
      <c r="C132" s="84">
        <v>43862</v>
      </c>
      <c r="D132" s="84">
        <v>43891</v>
      </c>
      <c r="E132" s="84">
        <v>43922</v>
      </c>
      <c r="F132" s="84">
        <v>43952</v>
      </c>
      <c r="G132" s="84">
        <v>43983</v>
      </c>
      <c r="H132" s="84">
        <v>44013</v>
      </c>
      <c r="I132" s="84">
        <v>44044</v>
      </c>
      <c r="J132" s="84">
        <v>44075</v>
      </c>
      <c r="K132" s="84">
        <v>44105</v>
      </c>
      <c r="L132" s="84">
        <v>44136</v>
      </c>
      <c r="M132" s="84">
        <v>44166</v>
      </c>
    </row>
    <row r="133" spans="1:13" x14ac:dyDescent="0.25">
      <c r="A133" s="44" t="s">
        <v>64</v>
      </c>
      <c r="B133" s="92">
        <f>SUM(B115:B117)+SUM(B97:B99)+SUM(B79:B81)</f>
        <v>-76063882.78383036</v>
      </c>
      <c r="C133" s="92">
        <f>SUM(C115:C117)+SUM(C97:C99)+SUM(C79:C81)</f>
        <v>-77909702.733066648</v>
      </c>
      <c r="D133" s="92">
        <f>SUM(D115:D117)+SUM(D97:D99)+SUM(D79:D81)</f>
        <v>-77909821.901516259</v>
      </c>
      <c r="E133" s="92">
        <f>SUM(E115:E117)+SUM(E97:E99)+SUM(E79:E81)</f>
        <v>-77856429.652994663</v>
      </c>
      <c r="F133" s="92">
        <f>SUM(F115:F117)+SUM(F97:F99)+SUM(F79:F81)</f>
        <v>-77856548.483001471</v>
      </c>
      <c r="G133" s="92">
        <f>SUM(G115:G117)+SUM(G97:G99)+SUM(G79:G81)</f>
        <v>-77856667.313008264</v>
      </c>
      <c r="H133" s="92">
        <f>SUM(H115:H117)+SUM(H97:H99)+SUM(H79:H81)</f>
        <v>-78375347.212036282</v>
      </c>
      <c r="I133" s="92">
        <f>SUM(I115:I117)+SUM(I97:I99)+SUM(I79:I81)</f>
        <v>-77504511.877565295</v>
      </c>
      <c r="J133" s="92">
        <f>SUM(J115:J117)+SUM(J97:J99)+SUM(J79:J81)</f>
        <v>-77504511.877565295</v>
      </c>
      <c r="K133" s="92">
        <f>SUM(K115:K117)+SUM(K97:K99)+SUM(K79:K81)</f>
        <v>-77504511.877565295</v>
      </c>
      <c r="L133" s="92">
        <f>SUM(L115:L117)+SUM(L97:L99)+SUM(L79:L81)</f>
        <v>-77543942.716336459</v>
      </c>
      <c r="M133" s="92">
        <f>SUM(M115:M117)+SUM(M97:M99)+SUM(M79:M81)</f>
        <v>-77543942.716336459</v>
      </c>
    </row>
    <row r="134" spans="1:13" x14ac:dyDescent="0.25">
      <c r="A134" s="44" t="s">
        <v>65</v>
      </c>
      <c r="B134" s="92">
        <v>74499841.734330684</v>
      </c>
      <c r="C134" s="92">
        <v>77345578.441559777</v>
      </c>
      <c r="D134" s="92">
        <v>77345739.764688671</v>
      </c>
      <c r="E134" s="92">
        <v>77335822.078255191</v>
      </c>
      <c r="F134" s="92">
        <v>77335983.337637544</v>
      </c>
      <c r="G134" s="92">
        <v>77382921.913433015</v>
      </c>
      <c r="H134" s="92">
        <v>78046032.914652839</v>
      </c>
      <c r="I134" s="92">
        <v>76748446.206608951</v>
      </c>
      <c r="J134" s="92">
        <v>76748446.206608951</v>
      </c>
      <c r="K134" s="92">
        <v>76748446.206608951</v>
      </c>
      <c r="L134" s="92">
        <v>76748446.206608951</v>
      </c>
      <c r="M134" s="92">
        <v>76748446.206608951</v>
      </c>
    </row>
    <row r="135" spans="1:13" x14ac:dyDescent="0.25">
      <c r="A135" s="67" t="s">
        <v>66</v>
      </c>
      <c r="B135" s="93">
        <f>B133+B134</f>
        <v>-1564041.0494996756</v>
      </c>
      <c r="C135" s="93">
        <f t="shared" ref="C135:M135" si="10">C133+C134</f>
        <v>-564124.29150687158</v>
      </c>
      <c r="D135" s="93">
        <f t="shared" si="10"/>
        <v>-564082.13682758808</v>
      </c>
      <c r="E135" s="93">
        <f t="shared" si="10"/>
        <v>-520607.57473947108</v>
      </c>
      <c r="F135" s="93">
        <f t="shared" si="10"/>
        <v>-520565.14536392689</v>
      </c>
      <c r="G135" s="93">
        <f t="shared" si="10"/>
        <v>-473745.39957524836</v>
      </c>
      <c r="H135" s="93">
        <f t="shared" si="10"/>
        <v>-329314.29738344252</v>
      </c>
      <c r="I135" s="93">
        <f t="shared" si="10"/>
        <v>-756065.67095634341</v>
      </c>
      <c r="J135" s="93">
        <f t="shared" si="10"/>
        <v>-756065.67095634341</v>
      </c>
      <c r="K135" s="93">
        <f t="shared" si="10"/>
        <v>-756065.67095634341</v>
      </c>
      <c r="L135" s="93">
        <f t="shared" si="10"/>
        <v>-795496.50972750783</v>
      </c>
      <c r="M135" s="93">
        <f t="shared" si="10"/>
        <v>-795496.50972750783</v>
      </c>
    </row>
    <row r="136" spans="1:13" x14ac:dyDescent="0.25">
      <c r="A136" s="67"/>
      <c r="B136" s="94">
        <f>SUM(B135:M135)</f>
        <v>-8395669.92722027</v>
      </c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</row>
    <row r="139" spans="1:13" x14ac:dyDescent="0.25">
      <c r="A139" s="96" t="s">
        <v>95</v>
      </c>
      <c r="B139" s="96"/>
    </row>
    <row r="140" spans="1:13" x14ac:dyDescent="0.25">
      <c r="A140" s="68" t="s">
        <v>1</v>
      </c>
      <c r="B140" s="69" t="s">
        <v>43</v>
      </c>
    </row>
    <row r="141" spans="1:13" x14ac:dyDescent="0.25">
      <c r="A141" s="68"/>
      <c r="B141" s="69"/>
    </row>
    <row r="142" spans="1:13" x14ac:dyDescent="0.25">
      <c r="A142" s="4" t="s">
        <v>2</v>
      </c>
      <c r="B142" s="51">
        <v>-0.69199999999999995</v>
      </c>
    </row>
    <row r="143" spans="1:13" x14ac:dyDescent="0.25">
      <c r="A143" s="4" t="s">
        <v>3</v>
      </c>
      <c r="B143" s="51">
        <v>-0.38400000000000001</v>
      </c>
    </row>
    <row r="144" spans="1:13" x14ac:dyDescent="0.25">
      <c r="A144" s="4" t="s">
        <v>4</v>
      </c>
      <c r="B144" s="51">
        <v>-0.127</v>
      </c>
    </row>
    <row r="145" spans="1:2" x14ac:dyDescent="0.25">
      <c r="A145" s="4" t="s">
        <v>5</v>
      </c>
      <c r="B145" s="50">
        <v>0</v>
      </c>
    </row>
    <row r="146" spans="1:2" x14ac:dyDescent="0.25">
      <c r="A146" s="4" t="s">
        <v>6</v>
      </c>
      <c r="B146" s="51">
        <v>0.58699999999999997</v>
      </c>
    </row>
    <row r="147" spans="1:2" x14ac:dyDescent="0.25">
      <c r="A147" s="4" t="s">
        <v>7</v>
      </c>
      <c r="B147" s="55">
        <v>0.69299999999999995</v>
      </c>
    </row>
    <row r="148" spans="1:2" x14ac:dyDescent="0.25">
      <c r="A148" s="6" t="s">
        <v>44</v>
      </c>
      <c r="B148" s="55">
        <v>0.58699999999999997</v>
      </c>
    </row>
    <row r="149" spans="1:2" x14ac:dyDescent="0.25">
      <c r="A149" s="6" t="s">
        <v>45</v>
      </c>
      <c r="B149" s="55">
        <v>0.32</v>
      </c>
    </row>
    <row r="150" spans="1:2" x14ac:dyDescent="0.25">
      <c r="A150" s="6" t="s">
        <v>46</v>
      </c>
      <c r="B150" s="50">
        <v>0</v>
      </c>
    </row>
  </sheetData>
  <mergeCells count="16">
    <mergeCell ref="A2:M2"/>
    <mergeCell ref="A3:M3"/>
    <mergeCell ref="A4:M4"/>
    <mergeCell ref="A135:A136"/>
    <mergeCell ref="B136:M136"/>
    <mergeCell ref="A140:A141"/>
    <mergeCell ref="B140:B141"/>
    <mergeCell ref="A8:M8"/>
    <mergeCell ref="A26:M26"/>
    <mergeCell ref="A44:M44"/>
    <mergeCell ref="A62:M62"/>
    <mergeCell ref="A76:M76"/>
    <mergeCell ref="A94:M94"/>
    <mergeCell ref="A112:M112"/>
    <mergeCell ref="A130:M130"/>
    <mergeCell ref="A139:B139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05"/>
  <sheetViews>
    <sheetView topLeftCell="A16" zoomScaleNormal="100" workbookViewId="0">
      <selection activeCell="A5" sqref="A5"/>
    </sheetView>
  </sheetViews>
  <sheetFormatPr baseColWidth="10" defaultColWidth="11.42578125" defaultRowHeight="12" x14ac:dyDescent="0.25"/>
  <cols>
    <col min="1" max="1" width="12" style="1" customWidth="1"/>
    <col min="2" max="30" width="11.7109375" style="1" customWidth="1"/>
    <col min="31" max="16384" width="11.42578125" style="1"/>
  </cols>
  <sheetData>
    <row r="1" spans="1:35" s="34" customFormat="1" ht="15" x14ac:dyDescent="0.25">
      <c r="A1" s="99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1"/>
    </row>
    <row r="2" spans="1:35" s="34" customFormat="1" ht="15" x14ac:dyDescent="0.25">
      <c r="A2" s="74" t="str">
        <f>'[1]INFO BASE'!A2:S2</f>
        <v>ASEO PLUS PEREIRA S.A. E.S.P.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76"/>
    </row>
    <row r="3" spans="1:35" s="34" customFormat="1" ht="15" x14ac:dyDescent="0.25">
      <c r="A3" s="74" t="s">
        <v>90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76"/>
    </row>
    <row r="4" spans="1:35" s="34" customFormat="1" ht="15.75" thickBot="1" x14ac:dyDescent="0.3">
      <c r="A4" s="102" t="s">
        <v>89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4"/>
    </row>
    <row r="5" spans="1:35" s="34" customFormat="1" ht="15" x14ac:dyDescent="0.25">
      <c r="A5" s="98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</row>
    <row r="6" spans="1:35" s="34" customFormat="1" ht="15" x14ac:dyDescent="0.25">
      <c r="A6" s="80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1"/>
    </row>
    <row r="7" spans="1:35" ht="15" customHeight="1" x14ac:dyDescent="0.25">
      <c r="A7" s="82" t="s">
        <v>9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X7" s="20"/>
      <c r="AF7" s="23"/>
      <c r="AG7" s="23"/>
      <c r="AH7" s="23"/>
      <c r="AI7" s="23"/>
    </row>
    <row r="8" spans="1:35" ht="15" customHeight="1" x14ac:dyDescent="0.25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AF8" s="23"/>
      <c r="AG8" s="23"/>
      <c r="AH8" s="23"/>
      <c r="AI8" s="23"/>
    </row>
    <row r="9" spans="1:35" ht="15" customHeight="1" x14ac:dyDescent="0.25">
      <c r="A9" s="2" t="s">
        <v>1</v>
      </c>
      <c r="B9" s="3">
        <v>43101</v>
      </c>
      <c r="C9" s="3">
        <v>43132</v>
      </c>
      <c r="D9" s="3">
        <v>43160</v>
      </c>
      <c r="E9" s="3">
        <v>43191</v>
      </c>
      <c r="F9" s="3">
        <v>43221</v>
      </c>
      <c r="G9" s="3">
        <v>43252</v>
      </c>
      <c r="H9" s="3">
        <v>43282</v>
      </c>
      <c r="I9" s="3">
        <v>43313</v>
      </c>
      <c r="J9" s="3">
        <v>43344</v>
      </c>
      <c r="K9" s="3">
        <v>43374</v>
      </c>
      <c r="L9" s="3">
        <v>43405</v>
      </c>
      <c r="M9" s="3">
        <v>43435</v>
      </c>
      <c r="N9" s="3">
        <v>43466</v>
      </c>
      <c r="O9" s="3">
        <v>43497</v>
      </c>
      <c r="P9" s="3">
        <v>43525</v>
      </c>
      <c r="Q9" s="3">
        <v>43556</v>
      </c>
      <c r="R9" s="3">
        <v>43586</v>
      </c>
      <c r="S9" s="3">
        <v>43617</v>
      </c>
      <c r="T9" s="3">
        <v>43647</v>
      </c>
      <c r="U9" s="3">
        <v>43678</v>
      </c>
      <c r="V9" s="3">
        <v>43709</v>
      </c>
      <c r="W9" s="3">
        <v>43739</v>
      </c>
      <c r="X9" s="3">
        <v>43770</v>
      </c>
      <c r="Y9" s="3">
        <v>43800</v>
      </c>
      <c r="Z9" s="3">
        <v>43831</v>
      </c>
      <c r="AA9" s="3">
        <v>43862</v>
      </c>
      <c r="AB9" s="3">
        <v>43891</v>
      </c>
      <c r="AC9" s="3">
        <v>43922</v>
      </c>
      <c r="AD9" s="3">
        <v>43952</v>
      </c>
    </row>
    <row r="10" spans="1:35" ht="15" customHeight="1" x14ac:dyDescent="0.25">
      <c r="A10" s="4" t="s">
        <v>2</v>
      </c>
      <c r="B10" s="5">
        <v>1185</v>
      </c>
      <c r="C10" s="5">
        <v>1186</v>
      </c>
      <c r="D10" s="5">
        <v>1186</v>
      </c>
      <c r="E10" s="5">
        <v>1185</v>
      </c>
      <c r="F10" s="5">
        <v>1185</v>
      </c>
      <c r="G10" s="36">
        <v>1185</v>
      </c>
      <c r="H10" s="36">
        <v>1185</v>
      </c>
      <c r="I10" s="24">
        <v>1185</v>
      </c>
      <c r="J10" s="24">
        <v>1185</v>
      </c>
      <c r="K10" s="36">
        <v>1185</v>
      </c>
      <c r="L10" s="36">
        <v>1185</v>
      </c>
      <c r="M10" s="5">
        <v>1185</v>
      </c>
      <c r="N10" s="5">
        <v>1185</v>
      </c>
      <c r="O10" s="5">
        <v>1185</v>
      </c>
      <c r="P10" s="5">
        <v>1185</v>
      </c>
      <c r="Q10" s="5">
        <v>1185</v>
      </c>
      <c r="R10" s="36">
        <v>1185</v>
      </c>
      <c r="S10" s="36">
        <v>1185</v>
      </c>
      <c r="T10" s="24">
        <v>1185</v>
      </c>
      <c r="U10" s="24">
        <v>1185</v>
      </c>
      <c r="V10" s="36">
        <v>1187</v>
      </c>
      <c r="W10" s="36">
        <v>1187</v>
      </c>
      <c r="X10" s="36">
        <v>2558</v>
      </c>
      <c r="Y10" s="36">
        <v>2558</v>
      </c>
      <c r="Z10" s="36">
        <v>2558</v>
      </c>
      <c r="AA10" s="36">
        <v>2871</v>
      </c>
      <c r="AB10" s="36">
        <v>2871</v>
      </c>
      <c r="AC10" s="36"/>
      <c r="AD10" s="36"/>
    </row>
    <row r="11" spans="1:35" ht="15" customHeight="1" x14ac:dyDescent="0.25">
      <c r="A11" s="4" t="s">
        <v>3</v>
      </c>
      <c r="B11" s="5">
        <v>2106</v>
      </c>
      <c r="C11" s="5">
        <v>2155</v>
      </c>
      <c r="D11" s="5">
        <v>2320</v>
      </c>
      <c r="E11" s="5">
        <v>2320</v>
      </c>
      <c r="F11" s="5">
        <v>2703</v>
      </c>
      <c r="G11" s="36">
        <v>2702</v>
      </c>
      <c r="H11" s="36">
        <v>2695</v>
      </c>
      <c r="I11" s="24">
        <v>2695</v>
      </c>
      <c r="J11" s="24">
        <v>2705</v>
      </c>
      <c r="K11" s="36">
        <v>2705</v>
      </c>
      <c r="L11" s="36">
        <v>2692</v>
      </c>
      <c r="M11" s="5">
        <v>2928</v>
      </c>
      <c r="N11" s="5">
        <v>2930</v>
      </c>
      <c r="O11" s="5">
        <v>2930</v>
      </c>
      <c r="P11" s="5">
        <v>2930</v>
      </c>
      <c r="Q11" s="5">
        <v>3131</v>
      </c>
      <c r="R11" s="36">
        <v>3094</v>
      </c>
      <c r="S11" s="36">
        <v>3091</v>
      </c>
      <c r="T11" s="24">
        <v>3051</v>
      </c>
      <c r="U11" s="24">
        <v>3051</v>
      </c>
      <c r="V11" s="36">
        <v>3089</v>
      </c>
      <c r="W11" s="36">
        <v>3089</v>
      </c>
      <c r="X11" s="36">
        <v>2236</v>
      </c>
      <c r="Y11" s="36">
        <v>2236</v>
      </c>
      <c r="Z11" s="36">
        <v>2234</v>
      </c>
      <c r="AA11" s="36">
        <v>2355</v>
      </c>
      <c r="AB11" s="36">
        <v>2361</v>
      </c>
      <c r="AC11" s="36"/>
      <c r="AD11" s="36"/>
    </row>
    <row r="12" spans="1:35" ht="15" customHeight="1" x14ac:dyDescent="0.25">
      <c r="A12" s="4" t="s">
        <v>4</v>
      </c>
      <c r="B12" s="5">
        <v>2571</v>
      </c>
      <c r="C12" s="5">
        <v>2638</v>
      </c>
      <c r="D12" s="5">
        <v>2638</v>
      </c>
      <c r="E12" s="5">
        <v>2639</v>
      </c>
      <c r="F12" s="5">
        <v>2640</v>
      </c>
      <c r="G12" s="36">
        <v>2640</v>
      </c>
      <c r="H12" s="36">
        <v>2639</v>
      </c>
      <c r="I12" s="24">
        <v>2639</v>
      </c>
      <c r="J12" s="24">
        <v>2630</v>
      </c>
      <c r="K12" s="36">
        <v>2630</v>
      </c>
      <c r="L12" s="36">
        <v>2630</v>
      </c>
      <c r="M12" s="5">
        <v>2628</v>
      </c>
      <c r="N12" s="5">
        <v>2630</v>
      </c>
      <c r="O12" s="5">
        <v>2632</v>
      </c>
      <c r="P12" s="5">
        <v>2707</v>
      </c>
      <c r="Q12" s="5">
        <v>2707</v>
      </c>
      <c r="R12" s="36">
        <v>2707</v>
      </c>
      <c r="S12" s="36">
        <v>2706</v>
      </c>
      <c r="T12" s="24">
        <v>2759</v>
      </c>
      <c r="U12" s="24">
        <v>2759</v>
      </c>
      <c r="V12" s="36">
        <v>2763</v>
      </c>
      <c r="W12" s="36">
        <v>2414</v>
      </c>
      <c r="X12" s="36">
        <v>2718</v>
      </c>
      <c r="Y12" s="36">
        <v>2715</v>
      </c>
      <c r="Z12" s="36">
        <v>2496</v>
      </c>
      <c r="AA12" s="36">
        <v>2590</v>
      </c>
      <c r="AB12" s="36">
        <v>2495</v>
      </c>
      <c r="AC12" s="36"/>
      <c r="AD12" s="36"/>
    </row>
    <row r="13" spans="1:35" ht="15" customHeight="1" x14ac:dyDescent="0.25">
      <c r="A13" s="4" t="s">
        <v>5</v>
      </c>
      <c r="B13" s="5">
        <v>1847</v>
      </c>
      <c r="C13" s="5">
        <v>1856</v>
      </c>
      <c r="D13" s="5">
        <v>1856</v>
      </c>
      <c r="E13" s="5">
        <v>1856</v>
      </c>
      <c r="F13" s="5">
        <v>1971</v>
      </c>
      <c r="G13" s="36">
        <v>1968</v>
      </c>
      <c r="H13" s="36">
        <v>1973</v>
      </c>
      <c r="I13" s="24">
        <v>1968</v>
      </c>
      <c r="J13" s="24">
        <v>1945</v>
      </c>
      <c r="K13" s="36">
        <v>1943</v>
      </c>
      <c r="L13" s="36">
        <v>1943</v>
      </c>
      <c r="M13" s="5">
        <v>1944</v>
      </c>
      <c r="N13" s="5">
        <v>1943</v>
      </c>
      <c r="O13" s="5">
        <v>1945</v>
      </c>
      <c r="P13" s="5">
        <v>2054</v>
      </c>
      <c r="Q13" s="5">
        <v>2040</v>
      </c>
      <c r="R13" s="36">
        <v>2198</v>
      </c>
      <c r="S13" s="36">
        <v>2190</v>
      </c>
      <c r="T13" s="24">
        <v>2199</v>
      </c>
      <c r="U13" s="24">
        <v>2200</v>
      </c>
      <c r="V13" s="36">
        <v>2200</v>
      </c>
      <c r="W13" s="36">
        <v>2572</v>
      </c>
      <c r="X13" s="36">
        <v>2571</v>
      </c>
      <c r="Y13" s="36">
        <v>2572</v>
      </c>
      <c r="Z13" s="36">
        <v>2574</v>
      </c>
      <c r="AA13" s="36">
        <v>2574</v>
      </c>
      <c r="AB13" s="36">
        <v>2779</v>
      </c>
      <c r="AC13" s="36"/>
      <c r="AD13" s="36"/>
    </row>
    <row r="14" spans="1:35" ht="15" customHeight="1" x14ac:dyDescent="0.25">
      <c r="A14" s="4" t="s">
        <v>6</v>
      </c>
      <c r="B14" s="5">
        <v>1286</v>
      </c>
      <c r="C14" s="5">
        <v>1582</v>
      </c>
      <c r="D14" s="5">
        <v>1582</v>
      </c>
      <c r="E14" s="5">
        <v>1582</v>
      </c>
      <c r="F14" s="5">
        <v>1582</v>
      </c>
      <c r="G14" s="36">
        <v>1582</v>
      </c>
      <c r="H14" s="36">
        <v>1593</v>
      </c>
      <c r="I14" s="24">
        <v>1593</v>
      </c>
      <c r="J14" s="24">
        <v>1487</v>
      </c>
      <c r="K14" s="36">
        <v>1487</v>
      </c>
      <c r="L14" s="36">
        <v>1487</v>
      </c>
      <c r="M14" s="5">
        <v>1487</v>
      </c>
      <c r="N14" s="5">
        <v>1487</v>
      </c>
      <c r="O14" s="5">
        <v>1487</v>
      </c>
      <c r="P14" s="5">
        <v>1487</v>
      </c>
      <c r="Q14" s="5">
        <v>1487</v>
      </c>
      <c r="R14" s="36">
        <v>1487</v>
      </c>
      <c r="S14" s="36">
        <v>1487</v>
      </c>
      <c r="T14" s="24">
        <v>1486</v>
      </c>
      <c r="U14" s="24">
        <v>1697</v>
      </c>
      <c r="V14" s="36">
        <v>1697</v>
      </c>
      <c r="W14" s="36">
        <v>1692</v>
      </c>
      <c r="X14" s="36">
        <v>1770</v>
      </c>
      <c r="Y14" s="36">
        <v>1775</v>
      </c>
      <c r="Z14" s="36">
        <v>1830</v>
      </c>
      <c r="AA14" s="36">
        <v>1830</v>
      </c>
      <c r="AB14" s="36">
        <v>2021</v>
      </c>
      <c r="AC14" s="36"/>
      <c r="AD14" s="36"/>
    </row>
    <row r="15" spans="1:35" ht="15" customHeight="1" x14ac:dyDescent="0.25">
      <c r="A15" s="4" t="s">
        <v>7</v>
      </c>
      <c r="B15" s="5">
        <v>1811</v>
      </c>
      <c r="C15" s="5">
        <v>1817</v>
      </c>
      <c r="D15" s="5">
        <v>1817</v>
      </c>
      <c r="E15" s="5">
        <v>1817</v>
      </c>
      <c r="F15" s="5">
        <v>1817</v>
      </c>
      <c r="G15" s="36">
        <v>1817</v>
      </c>
      <c r="H15" s="36">
        <v>1817</v>
      </c>
      <c r="I15" s="24">
        <v>1817</v>
      </c>
      <c r="J15" s="24">
        <v>1789</v>
      </c>
      <c r="K15" s="36">
        <v>1789</v>
      </c>
      <c r="L15" s="36">
        <v>1789</v>
      </c>
      <c r="M15" s="5">
        <v>1787</v>
      </c>
      <c r="N15" s="5">
        <v>1789</v>
      </c>
      <c r="O15" s="5">
        <v>1789</v>
      </c>
      <c r="P15" s="5">
        <v>1917</v>
      </c>
      <c r="Q15" s="5">
        <v>2080</v>
      </c>
      <c r="R15" s="36">
        <v>2105</v>
      </c>
      <c r="S15" s="36">
        <v>2104</v>
      </c>
      <c r="T15" s="24">
        <v>2104</v>
      </c>
      <c r="U15" s="24">
        <v>2116</v>
      </c>
      <c r="V15" s="36">
        <v>2116</v>
      </c>
      <c r="W15" s="36">
        <v>2120</v>
      </c>
      <c r="X15" s="36">
        <v>2153</v>
      </c>
      <c r="Y15" s="36">
        <v>2154</v>
      </c>
      <c r="Z15" s="36">
        <v>2153</v>
      </c>
      <c r="AA15" s="36">
        <v>2153</v>
      </c>
      <c r="AB15" s="36">
        <v>2153</v>
      </c>
      <c r="AC15" s="36"/>
      <c r="AD15" s="36"/>
    </row>
    <row r="16" spans="1:35" ht="15" customHeight="1" x14ac:dyDescent="0.25">
      <c r="A16" s="6" t="s">
        <v>10</v>
      </c>
      <c r="B16" s="5">
        <v>246</v>
      </c>
      <c r="C16" s="5">
        <v>241</v>
      </c>
      <c r="D16" s="5">
        <v>245</v>
      </c>
      <c r="E16" s="5">
        <v>247</v>
      </c>
      <c r="F16" s="5">
        <v>247</v>
      </c>
      <c r="G16" s="36">
        <v>247</v>
      </c>
      <c r="H16" s="36">
        <v>245</v>
      </c>
      <c r="I16" s="24">
        <v>248</v>
      </c>
      <c r="J16" s="24">
        <v>405</v>
      </c>
      <c r="K16" s="36">
        <v>388</v>
      </c>
      <c r="L16" s="36">
        <v>389</v>
      </c>
      <c r="M16" s="5">
        <v>457</v>
      </c>
      <c r="N16" s="5">
        <v>404</v>
      </c>
      <c r="O16" s="5">
        <v>400</v>
      </c>
      <c r="P16" s="5">
        <v>404</v>
      </c>
      <c r="Q16" s="5">
        <v>474</v>
      </c>
      <c r="R16" s="36">
        <v>449</v>
      </c>
      <c r="S16" s="36">
        <v>447</v>
      </c>
      <c r="T16" s="24">
        <v>446</v>
      </c>
      <c r="U16" s="24">
        <v>450</v>
      </c>
      <c r="V16" s="36">
        <v>451</v>
      </c>
      <c r="W16" s="36">
        <v>459</v>
      </c>
      <c r="X16" s="36">
        <v>461</v>
      </c>
      <c r="Y16" s="36">
        <v>462</v>
      </c>
      <c r="Z16" s="36">
        <v>458</v>
      </c>
      <c r="AA16" s="36">
        <v>459</v>
      </c>
      <c r="AB16" s="36">
        <v>601</v>
      </c>
      <c r="AC16" s="36"/>
      <c r="AD16" s="36"/>
    </row>
    <row r="17" spans="1:36" ht="15" customHeight="1" x14ac:dyDescent="0.25">
      <c r="A17" s="6" t="s">
        <v>11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36">
        <v>0</v>
      </c>
      <c r="H17" s="36">
        <v>0</v>
      </c>
      <c r="I17" s="24">
        <v>0</v>
      </c>
      <c r="J17" s="24">
        <v>0</v>
      </c>
      <c r="K17" s="36">
        <v>0</v>
      </c>
      <c r="L17" s="36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36">
        <v>0</v>
      </c>
      <c r="S17" s="36">
        <v>0</v>
      </c>
      <c r="T17" s="24">
        <v>0</v>
      </c>
      <c r="U17" s="24">
        <v>0</v>
      </c>
      <c r="V17" s="36">
        <v>0</v>
      </c>
      <c r="W17" s="36">
        <v>1</v>
      </c>
      <c r="X17" s="36">
        <v>3</v>
      </c>
      <c r="Y17" s="36">
        <v>1</v>
      </c>
      <c r="Z17" s="36">
        <v>1</v>
      </c>
      <c r="AA17" s="36">
        <v>2</v>
      </c>
      <c r="AB17" s="36">
        <v>1</v>
      </c>
      <c r="AC17" s="36"/>
      <c r="AD17" s="36"/>
    </row>
    <row r="18" spans="1:36" ht="15" customHeight="1" x14ac:dyDescent="0.25">
      <c r="A18" s="6" t="s">
        <v>12</v>
      </c>
      <c r="B18" s="5">
        <v>3</v>
      </c>
      <c r="C18" s="5">
        <v>2</v>
      </c>
      <c r="D18" s="5">
        <v>3</v>
      </c>
      <c r="E18" s="5">
        <v>3</v>
      </c>
      <c r="F18" s="5">
        <v>3</v>
      </c>
      <c r="G18" s="36">
        <v>6</v>
      </c>
      <c r="H18" s="36">
        <v>1</v>
      </c>
      <c r="I18" s="24">
        <v>4</v>
      </c>
      <c r="J18" s="24">
        <v>4</v>
      </c>
      <c r="K18" s="36">
        <v>23</v>
      </c>
      <c r="L18" s="36">
        <v>23</v>
      </c>
      <c r="M18" s="5">
        <v>23</v>
      </c>
      <c r="N18" s="5">
        <v>23</v>
      </c>
      <c r="O18" s="5">
        <v>23</v>
      </c>
      <c r="P18" s="5">
        <v>23</v>
      </c>
      <c r="Q18" s="5">
        <v>22</v>
      </c>
      <c r="R18" s="36">
        <v>23</v>
      </c>
      <c r="S18" s="36">
        <v>22</v>
      </c>
      <c r="T18" s="24">
        <v>22</v>
      </c>
      <c r="U18" s="24">
        <v>22</v>
      </c>
      <c r="V18" s="36">
        <v>22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22</v>
      </c>
      <c r="AC18" s="36"/>
      <c r="AD18" s="36"/>
    </row>
    <row r="19" spans="1:36" ht="15" customHeight="1" x14ac:dyDescent="0.25">
      <c r="A19" s="6" t="s">
        <v>13</v>
      </c>
      <c r="B19" s="5">
        <v>8</v>
      </c>
      <c r="C19" s="5">
        <v>9</v>
      </c>
      <c r="D19" s="5">
        <v>8</v>
      </c>
      <c r="E19" s="5">
        <v>7</v>
      </c>
      <c r="F19" s="5">
        <v>7</v>
      </c>
      <c r="G19" s="36">
        <v>8</v>
      </c>
      <c r="H19" s="36">
        <v>8</v>
      </c>
      <c r="I19" s="24">
        <v>7</v>
      </c>
      <c r="J19" s="24">
        <v>7</v>
      </c>
      <c r="K19" s="36">
        <v>7</v>
      </c>
      <c r="L19" s="36">
        <v>7</v>
      </c>
      <c r="M19" s="5">
        <v>7</v>
      </c>
      <c r="N19" s="5">
        <v>7</v>
      </c>
      <c r="O19" s="5">
        <v>9</v>
      </c>
      <c r="P19" s="5">
        <v>7</v>
      </c>
      <c r="Q19" s="5">
        <v>7</v>
      </c>
      <c r="R19" s="36">
        <v>8</v>
      </c>
      <c r="S19" s="36">
        <v>8</v>
      </c>
      <c r="T19" s="24">
        <v>8</v>
      </c>
      <c r="U19" s="24">
        <v>8</v>
      </c>
      <c r="V19" s="36">
        <v>7</v>
      </c>
      <c r="W19" s="36">
        <v>7</v>
      </c>
      <c r="X19" s="36">
        <v>8</v>
      </c>
      <c r="Y19" s="36">
        <v>8</v>
      </c>
      <c r="Z19" s="36">
        <v>8</v>
      </c>
      <c r="AA19" s="36">
        <v>8</v>
      </c>
      <c r="AB19" s="36">
        <v>7</v>
      </c>
      <c r="AC19" s="36"/>
      <c r="AD19" s="36"/>
    </row>
    <row r="20" spans="1:36" ht="15" customHeight="1" x14ac:dyDescent="0.25">
      <c r="A20" s="6" t="s">
        <v>14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36">
        <v>0</v>
      </c>
      <c r="H20" s="36">
        <v>0</v>
      </c>
      <c r="I20" s="24">
        <v>0</v>
      </c>
      <c r="J20" s="24">
        <v>0</v>
      </c>
      <c r="K20" s="36">
        <v>0</v>
      </c>
      <c r="L20" s="36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36">
        <v>0</v>
      </c>
      <c r="S20" s="36">
        <v>0</v>
      </c>
      <c r="T20" s="24">
        <v>0</v>
      </c>
      <c r="U20" s="24">
        <v>0</v>
      </c>
      <c r="V20" s="36">
        <v>0</v>
      </c>
      <c r="W20" s="36">
        <v>0</v>
      </c>
      <c r="X20" s="36">
        <v>0</v>
      </c>
      <c r="Y20" s="36">
        <v>2</v>
      </c>
      <c r="Z20" s="36">
        <v>2</v>
      </c>
      <c r="AA20" s="36">
        <v>2</v>
      </c>
      <c r="AB20" s="36">
        <v>2</v>
      </c>
      <c r="AC20" s="36"/>
      <c r="AD20" s="36"/>
    </row>
    <row r="21" spans="1:36" ht="15" customHeight="1" x14ac:dyDescent="0.25">
      <c r="A21" s="6" t="s">
        <v>15</v>
      </c>
      <c r="B21" s="5">
        <v>7</v>
      </c>
      <c r="C21" s="5">
        <v>7</v>
      </c>
      <c r="D21" s="5">
        <v>7</v>
      </c>
      <c r="E21" s="5">
        <v>7</v>
      </c>
      <c r="F21" s="5">
        <v>7</v>
      </c>
      <c r="G21" s="36">
        <v>6</v>
      </c>
      <c r="H21" s="36">
        <v>8</v>
      </c>
      <c r="I21" s="24">
        <v>8</v>
      </c>
      <c r="J21" s="24">
        <v>8</v>
      </c>
      <c r="K21" s="36">
        <v>8</v>
      </c>
      <c r="L21" s="36">
        <v>8</v>
      </c>
      <c r="M21" s="5">
        <v>8</v>
      </c>
      <c r="N21" s="5">
        <v>8</v>
      </c>
      <c r="O21" s="5">
        <v>8</v>
      </c>
      <c r="P21" s="5">
        <v>8</v>
      </c>
      <c r="Q21" s="5">
        <v>8</v>
      </c>
      <c r="R21" s="36">
        <v>8</v>
      </c>
      <c r="S21" s="36">
        <v>8</v>
      </c>
      <c r="T21" s="24">
        <v>8</v>
      </c>
      <c r="U21" s="24">
        <v>8</v>
      </c>
      <c r="V21" s="36">
        <v>8</v>
      </c>
      <c r="W21" s="36">
        <v>8</v>
      </c>
      <c r="X21" s="36">
        <v>8</v>
      </c>
      <c r="Y21" s="36">
        <v>8</v>
      </c>
      <c r="Z21" s="36">
        <v>8</v>
      </c>
      <c r="AA21" s="36">
        <v>8</v>
      </c>
      <c r="AB21" s="36">
        <v>8</v>
      </c>
      <c r="AC21" s="36"/>
      <c r="AD21" s="36"/>
    </row>
    <row r="22" spans="1:36" ht="15" customHeight="1" x14ac:dyDescent="0.25">
      <c r="A22" s="7" t="s">
        <v>8</v>
      </c>
      <c r="B22" s="8">
        <f t="shared" ref="B22:H22" si="0">SUM(B10:B21)</f>
        <v>11070</v>
      </c>
      <c r="C22" s="8">
        <f t="shared" si="0"/>
        <v>11493</v>
      </c>
      <c r="D22" s="8">
        <f t="shared" si="0"/>
        <v>11662</v>
      </c>
      <c r="E22" s="8">
        <f t="shared" si="0"/>
        <v>11663</v>
      </c>
      <c r="F22" s="8">
        <f t="shared" si="0"/>
        <v>12162</v>
      </c>
      <c r="G22" s="8">
        <f t="shared" si="0"/>
        <v>12161</v>
      </c>
      <c r="H22" s="8">
        <f t="shared" si="0"/>
        <v>12164</v>
      </c>
      <c r="I22" s="8">
        <f t="shared" ref="I22:M22" si="1">SUM(I10:I21)</f>
        <v>12164</v>
      </c>
      <c r="J22" s="8">
        <f t="shared" si="1"/>
        <v>12165</v>
      </c>
      <c r="K22" s="8">
        <f t="shared" si="1"/>
        <v>12165</v>
      </c>
      <c r="L22" s="8">
        <f t="shared" si="1"/>
        <v>12153</v>
      </c>
      <c r="M22" s="8">
        <f t="shared" si="1"/>
        <v>12454</v>
      </c>
      <c r="N22" s="8">
        <f t="shared" ref="N22:AD22" si="2">SUM(N10:N21)</f>
        <v>12406</v>
      </c>
      <c r="O22" s="8">
        <f t="shared" si="2"/>
        <v>12408</v>
      </c>
      <c r="P22" s="8">
        <f t="shared" si="2"/>
        <v>12722</v>
      </c>
      <c r="Q22" s="8">
        <f t="shared" si="2"/>
        <v>13141</v>
      </c>
      <c r="R22" s="8">
        <f t="shared" si="2"/>
        <v>13264</v>
      </c>
      <c r="S22" s="8">
        <f t="shared" si="2"/>
        <v>13248</v>
      </c>
      <c r="T22" s="8">
        <f t="shared" si="2"/>
        <v>13268</v>
      </c>
      <c r="U22" s="8">
        <f t="shared" si="2"/>
        <v>13496</v>
      </c>
      <c r="V22" s="8">
        <f t="shared" si="2"/>
        <v>13540</v>
      </c>
      <c r="W22" s="8">
        <f t="shared" si="2"/>
        <v>13549</v>
      </c>
      <c r="X22" s="8">
        <f t="shared" si="2"/>
        <v>14486</v>
      </c>
      <c r="Y22" s="8">
        <f t="shared" si="2"/>
        <v>14491</v>
      </c>
      <c r="Z22" s="8">
        <f t="shared" si="2"/>
        <v>14322</v>
      </c>
      <c r="AA22" s="8">
        <f t="shared" si="2"/>
        <v>14852</v>
      </c>
      <c r="AB22" s="8">
        <f t="shared" si="2"/>
        <v>15321</v>
      </c>
      <c r="AC22" s="8">
        <f t="shared" si="2"/>
        <v>0</v>
      </c>
      <c r="AD22" s="8">
        <f t="shared" si="2"/>
        <v>0</v>
      </c>
    </row>
    <row r="23" spans="1:36" ht="15" customHeight="1" x14ac:dyDescent="0.25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23"/>
    </row>
    <row r="24" spans="1:36" ht="15" customHeight="1" x14ac:dyDescent="0.25">
      <c r="A24" s="82" t="s">
        <v>16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36" ht="15" customHeight="1" x14ac:dyDescent="0.25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36" ht="15" customHeight="1" x14ac:dyDescent="0.25">
      <c r="A26" s="2" t="s">
        <v>1</v>
      </c>
      <c r="B26" s="3">
        <v>43101</v>
      </c>
      <c r="C26" s="3">
        <v>43132</v>
      </c>
      <c r="D26" s="3">
        <v>43160</v>
      </c>
      <c r="E26" s="3">
        <v>43191</v>
      </c>
      <c r="F26" s="3">
        <v>43221</v>
      </c>
      <c r="G26" s="3">
        <v>43252</v>
      </c>
      <c r="H26" s="3">
        <v>43282</v>
      </c>
      <c r="I26" s="3">
        <v>43313</v>
      </c>
      <c r="J26" s="3">
        <v>43344</v>
      </c>
      <c r="K26" s="3">
        <v>43374</v>
      </c>
      <c r="L26" s="3">
        <v>43405</v>
      </c>
      <c r="M26" s="3">
        <v>43435</v>
      </c>
      <c r="N26" s="3">
        <v>43466</v>
      </c>
      <c r="O26" s="3">
        <v>43497</v>
      </c>
      <c r="P26" s="3">
        <v>43525</v>
      </c>
      <c r="Q26" s="3">
        <v>43556</v>
      </c>
      <c r="R26" s="3">
        <v>43586</v>
      </c>
      <c r="S26" s="3">
        <v>43617</v>
      </c>
      <c r="T26" s="3">
        <v>43647</v>
      </c>
      <c r="U26" s="3">
        <v>43678</v>
      </c>
      <c r="V26" s="3">
        <v>43709</v>
      </c>
      <c r="W26" s="3">
        <v>43739</v>
      </c>
      <c r="X26" s="3">
        <v>43770</v>
      </c>
      <c r="Y26" s="3">
        <v>43800</v>
      </c>
      <c r="Z26" s="3">
        <v>43831</v>
      </c>
      <c r="AA26" s="3">
        <v>43862</v>
      </c>
      <c r="AB26" s="3">
        <v>43891</v>
      </c>
      <c r="AC26" s="3">
        <v>43922</v>
      </c>
      <c r="AD26" s="3">
        <v>43952</v>
      </c>
    </row>
    <row r="27" spans="1:36" ht="15" customHeight="1" x14ac:dyDescent="0.25">
      <c r="A27" s="4" t="s">
        <v>2</v>
      </c>
      <c r="B27" s="11">
        <v>3.377968744228553E-2</v>
      </c>
      <c r="C27" s="11">
        <v>3.377968744228553E-2</v>
      </c>
      <c r="D27" s="11">
        <v>3.377968744228553E-2</v>
      </c>
      <c r="E27" s="11">
        <v>3.377968744228553E-2</v>
      </c>
      <c r="F27" s="11">
        <v>3.377968744228553E-2</v>
      </c>
      <c r="G27" s="11">
        <v>3.377968744228553E-2</v>
      </c>
      <c r="H27" s="11">
        <v>3.1731370370596715E-2</v>
      </c>
      <c r="I27" s="11">
        <v>3.1731370370596715E-2</v>
      </c>
      <c r="J27" s="11">
        <v>3.1731370370596715E-2</v>
      </c>
      <c r="K27" s="11">
        <v>3.1731370370596715E-2</v>
      </c>
      <c r="L27" s="11">
        <v>3.1731370370596715E-2</v>
      </c>
      <c r="M27" s="11">
        <v>3.1731370370596715E-2</v>
      </c>
      <c r="N27" s="11">
        <v>3.7740279355074763E-2</v>
      </c>
      <c r="O27" s="11">
        <v>3.7740279355074763E-2</v>
      </c>
      <c r="P27" s="11">
        <v>3.7740279355074763E-2</v>
      </c>
      <c r="Q27" s="11">
        <v>3.7740279355074763E-2</v>
      </c>
      <c r="R27" s="11">
        <v>3.7740279355074763E-2</v>
      </c>
      <c r="S27" s="11">
        <v>3.7740279355074763E-2</v>
      </c>
      <c r="T27" s="35">
        <v>3.3707372757808267E-2</v>
      </c>
      <c r="U27" s="35">
        <v>3.3715803427137273E-2</v>
      </c>
      <c r="V27" s="35">
        <v>3.3715803427137273E-2</v>
      </c>
      <c r="W27" s="35">
        <v>3.3767393984832597E-2</v>
      </c>
      <c r="X27" s="35">
        <v>3.3767393984832597E-2</v>
      </c>
      <c r="Y27" s="35">
        <v>3.3767393984832597E-2</v>
      </c>
      <c r="Z27" s="49">
        <v>2.8582369714375288E-2</v>
      </c>
      <c r="AA27" s="49">
        <v>2.8601000000000001E-2</v>
      </c>
      <c r="AB27" s="49">
        <v>2.8660999999999999E-2</v>
      </c>
      <c r="AC27" s="49">
        <v>2.8660999999999999E-2</v>
      </c>
      <c r="AD27" s="49">
        <v>2.8660999999999999E-2</v>
      </c>
      <c r="AE27" s="23"/>
      <c r="AF27" s="23"/>
      <c r="AG27" s="23"/>
      <c r="AH27" s="23"/>
      <c r="AI27" s="23"/>
      <c r="AJ27" s="23"/>
    </row>
    <row r="28" spans="1:36" ht="15" customHeight="1" x14ac:dyDescent="0.25">
      <c r="A28" s="4" t="s">
        <v>3</v>
      </c>
      <c r="B28" s="11">
        <v>3.5880358079450926E-2</v>
      </c>
      <c r="C28" s="11">
        <v>3.5880358079450926E-2</v>
      </c>
      <c r="D28" s="11">
        <v>3.5880358079450926E-2</v>
      </c>
      <c r="E28" s="11">
        <v>3.5880358079450926E-2</v>
      </c>
      <c r="F28" s="11">
        <v>3.5880358079450926E-2</v>
      </c>
      <c r="G28" s="11">
        <v>3.5880358079450926E-2</v>
      </c>
      <c r="H28" s="11">
        <v>3.3629934362579494E-2</v>
      </c>
      <c r="I28" s="11">
        <v>3.3629934362579494E-2</v>
      </c>
      <c r="J28" s="11">
        <v>3.3629934362579494E-2</v>
      </c>
      <c r="K28" s="11">
        <v>3.3629934362579494E-2</v>
      </c>
      <c r="L28" s="11">
        <v>3.3629934362579494E-2</v>
      </c>
      <c r="M28" s="11">
        <v>3.3629934362579494E-2</v>
      </c>
      <c r="N28" s="11">
        <v>4.0178551323964549E-2</v>
      </c>
      <c r="O28" s="11">
        <v>4.0178551323964549E-2</v>
      </c>
      <c r="P28" s="11">
        <v>4.0178551323964549E-2</v>
      </c>
      <c r="Q28" s="11">
        <v>4.0178551323964549E-2</v>
      </c>
      <c r="R28" s="11">
        <v>4.0178551323964549E-2</v>
      </c>
      <c r="S28" s="11">
        <v>4.0178551323964549E-2</v>
      </c>
      <c r="T28" s="35">
        <v>3.5802907053153726E-2</v>
      </c>
      <c r="U28" s="35">
        <v>3.5811337722482732E-2</v>
      </c>
      <c r="V28" s="35">
        <v>3.5811337722482732E-2</v>
      </c>
      <c r="W28" s="35">
        <v>3.5871304588576527E-2</v>
      </c>
      <c r="X28" s="35">
        <v>3.5871304588576527E-2</v>
      </c>
      <c r="Y28" s="35">
        <v>3.5871304588576527E-2</v>
      </c>
      <c r="Z28" s="49">
        <v>2.9909459226290361E-2</v>
      </c>
      <c r="AA28" s="49">
        <v>2.9928000000000003E-2</v>
      </c>
      <c r="AB28" s="49">
        <v>2.9988000000000001E-2</v>
      </c>
      <c r="AC28" s="49">
        <v>2.9988000000000001E-2</v>
      </c>
      <c r="AD28" s="49">
        <v>2.9988000000000001E-2</v>
      </c>
      <c r="AE28" s="23"/>
      <c r="AF28" s="23"/>
      <c r="AG28" s="23"/>
      <c r="AH28" s="23"/>
      <c r="AI28" s="23"/>
      <c r="AJ28" s="23"/>
    </row>
    <row r="29" spans="1:36" ht="15" customHeight="1" x14ac:dyDescent="0.25">
      <c r="A29" s="4" t="s">
        <v>4</v>
      </c>
      <c r="B29" s="11">
        <v>3.7080741300688301E-2</v>
      </c>
      <c r="C29" s="11">
        <v>3.7080741300688301E-2</v>
      </c>
      <c r="D29" s="11">
        <v>3.7080741300688301E-2</v>
      </c>
      <c r="E29" s="11">
        <v>3.7080741300688301E-2</v>
      </c>
      <c r="F29" s="11">
        <v>3.7080741300688301E-2</v>
      </c>
      <c r="G29" s="11">
        <v>3.7080741300688301E-2</v>
      </c>
      <c r="H29" s="11">
        <v>3.4714828072283946E-2</v>
      </c>
      <c r="I29" s="11">
        <v>3.4714828072283946E-2</v>
      </c>
      <c r="J29" s="11">
        <v>3.4714828072283946E-2</v>
      </c>
      <c r="K29" s="11">
        <v>3.4714828072283946E-2</v>
      </c>
      <c r="L29" s="11">
        <v>3.4714828072283946E-2</v>
      </c>
      <c r="M29" s="11">
        <v>3.4714828072283946E-2</v>
      </c>
      <c r="N29" s="11">
        <v>4.157184959190157E-2</v>
      </c>
      <c r="O29" s="11">
        <v>4.157184959190157E-2</v>
      </c>
      <c r="P29" s="11">
        <v>4.157184959190157E-2</v>
      </c>
      <c r="Q29" s="11">
        <v>4.157184959190157E-2</v>
      </c>
      <c r="R29" s="11">
        <v>4.157184959190157E-2</v>
      </c>
      <c r="S29" s="11">
        <v>4.157184959190157E-2</v>
      </c>
      <c r="T29" s="35">
        <v>3.7000355221922562E-2</v>
      </c>
      <c r="U29" s="35">
        <v>3.7008785891251568E-2</v>
      </c>
      <c r="V29" s="35">
        <v>3.7008785891251568E-2</v>
      </c>
      <c r="W29" s="35">
        <v>3.7073539219287348E-2</v>
      </c>
      <c r="X29" s="35">
        <v>3.7073539219287348E-2</v>
      </c>
      <c r="Y29" s="35">
        <v>3.7073539219287348E-2</v>
      </c>
      <c r="Z29" s="49">
        <v>3.0839224661670397E-2</v>
      </c>
      <c r="AA29" s="49">
        <v>3.0858000000000003E-2</v>
      </c>
      <c r="AB29" s="49">
        <v>3.0918000000000001E-2</v>
      </c>
      <c r="AC29" s="49">
        <v>3.0918000000000001E-2</v>
      </c>
      <c r="AD29" s="49">
        <v>3.0918000000000001E-2</v>
      </c>
      <c r="AE29" s="23"/>
      <c r="AF29" s="23"/>
      <c r="AG29" s="23"/>
      <c r="AH29" s="23"/>
      <c r="AI29" s="23"/>
      <c r="AJ29" s="23"/>
    </row>
    <row r="30" spans="1:36" ht="15" customHeight="1" x14ac:dyDescent="0.25">
      <c r="A30" s="4" t="s">
        <v>5</v>
      </c>
      <c r="B30" s="11">
        <v>4.0081699353781731E-2</v>
      </c>
      <c r="C30" s="11">
        <v>4.0081699353781731E-2</v>
      </c>
      <c r="D30" s="11">
        <v>4.0081699353781731E-2</v>
      </c>
      <c r="E30" s="11">
        <v>4.0081699353781731E-2</v>
      </c>
      <c r="F30" s="11">
        <v>4.0081699353781731E-2</v>
      </c>
      <c r="G30" s="11">
        <v>4.0081699353781731E-2</v>
      </c>
      <c r="H30" s="11">
        <v>3.7427062346545054E-2</v>
      </c>
      <c r="I30" s="11">
        <v>3.7427062346545054E-2</v>
      </c>
      <c r="J30" s="11">
        <v>3.7427062346545054E-2</v>
      </c>
      <c r="K30" s="11">
        <v>3.7427062346545054E-2</v>
      </c>
      <c r="L30" s="11">
        <v>3.7427062346545054E-2</v>
      </c>
      <c r="M30" s="11">
        <v>3.7427062346545054E-2</v>
      </c>
      <c r="N30" s="11">
        <v>4.5055095261744123E-2</v>
      </c>
      <c r="O30" s="11">
        <v>4.5055095261744123E-2</v>
      </c>
      <c r="P30" s="11">
        <v>4.5055095261744123E-2</v>
      </c>
      <c r="Q30" s="11">
        <v>4.5055095261744123E-2</v>
      </c>
      <c r="R30" s="11">
        <v>4.5055095261744123E-2</v>
      </c>
      <c r="S30" s="11">
        <v>4.5055095261744123E-2</v>
      </c>
      <c r="T30" s="35">
        <v>3.9993975643844652E-2</v>
      </c>
      <c r="U30" s="35">
        <v>4.0002406313173658E-2</v>
      </c>
      <c r="V30" s="35">
        <v>4.0002406313173658E-2</v>
      </c>
      <c r="W30" s="35">
        <v>4.0079125796064395E-2</v>
      </c>
      <c r="X30" s="35">
        <v>4.0079125796064395E-2</v>
      </c>
      <c r="Y30" s="35">
        <v>4.0079125796064395E-2</v>
      </c>
      <c r="Z30" s="49">
        <v>3.316363825012051E-2</v>
      </c>
      <c r="AA30" s="49">
        <v>3.3181999999999996E-2</v>
      </c>
      <c r="AB30" s="49">
        <v>3.3242000000000001E-2</v>
      </c>
      <c r="AC30" s="49">
        <v>3.3242000000000001E-2</v>
      </c>
      <c r="AD30" s="49">
        <v>3.3242000000000001E-2</v>
      </c>
      <c r="AE30" s="23"/>
      <c r="AF30" s="23"/>
      <c r="AG30" s="23"/>
      <c r="AH30" s="23"/>
      <c r="AI30" s="23"/>
      <c r="AJ30" s="23"/>
    </row>
    <row r="31" spans="1:36" ht="15" customHeight="1" x14ac:dyDescent="0.25">
      <c r="A31" s="4" t="s">
        <v>6</v>
      </c>
      <c r="B31" s="11">
        <v>4.6683807070587273E-2</v>
      </c>
      <c r="C31" s="11">
        <v>4.6683807070587273E-2</v>
      </c>
      <c r="D31" s="11">
        <v>4.6683807070587273E-2</v>
      </c>
      <c r="E31" s="11">
        <v>4.6683807070587273E-2</v>
      </c>
      <c r="F31" s="11">
        <v>4.6683807070587273E-2</v>
      </c>
      <c r="G31" s="11">
        <v>4.6683807070587273E-2</v>
      </c>
      <c r="H31" s="11">
        <v>4.3393977749919502E-2</v>
      </c>
      <c r="I31" s="11">
        <v>4.3393977749919502E-2</v>
      </c>
      <c r="J31" s="11">
        <v>4.3393977749919502E-2</v>
      </c>
      <c r="K31" s="11">
        <v>4.3393977749919502E-2</v>
      </c>
      <c r="L31" s="11">
        <v>4.3393977749919502E-2</v>
      </c>
      <c r="M31" s="11">
        <v>4.3393977749919502E-2</v>
      </c>
      <c r="N31" s="11">
        <v>5.2718235735397745E-2</v>
      </c>
      <c r="O31" s="11">
        <v>5.2718235735397745E-2</v>
      </c>
      <c r="P31" s="11">
        <v>5.2718235735397745E-2</v>
      </c>
      <c r="Q31" s="11">
        <v>5.2718235735397745E-2</v>
      </c>
      <c r="R31" s="11">
        <v>5.2718235735397745E-2</v>
      </c>
      <c r="S31" s="11">
        <v>5.2718235735397745E-2</v>
      </c>
      <c r="T31" s="35">
        <v>4.6579940572073243E-2</v>
      </c>
      <c r="U31" s="35">
        <v>4.6588371241402249E-2</v>
      </c>
      <c r="V31" s="35">
        <v>4.6588371241402249E-2</v>
      </c>
      <c r="W31" s="35">
        <v>4.6691416264973903E-2</v>
      </c>
      <c r="X31" s="35">
        <v>4.6691416264973903E-2</v>
      </c>
      <c r="Y31" s="35">
        <v>4.6691416264973903E-2</v>
      </c>
      <c r="Z31" s="49">
        <v>3.8277348144710739E-2</v>
      </c>
      <c r="AA31" s="49">
        <v>3.8296000000000004E-2</v>
      </c>
      <c r="AB31" s="49">
        <v>3.8356000000000008E-2</v>
      </c>
      <c r="AC31" s="49">
        <v>3.8356000000000008E-2</v>
      </c>
      <c r="AD31" s="49">
        <v>3.8356000000000008E-2</v>
      </c>
      <c r="AE31" s="23"/>
      <c r="AF31" s="23"/>
      <c r="AG31" s="23"/>
      <c r="AH31" s="23"/>
      <c r="AI31" s="23"/>
      <c r="AJ31" s="23"/>
    </row>
    <row r="32" spans="1:36" ht="15" customHeight="1" x14ac:dyDescent="0.25">
      <c r="A32" s="4" t="s">
        <v>7</v>
      </c>
      <c r="B32" s="11">
        <v>5.5086489619248884E-2</v>
      </c>
      <c r="C32" s="11">
        <v>5.5086489619248884E-2</v>
      </c>
      <c r="D32" s="11">
        <v>5.5086489619248884E-2</v>
      </c>
      <c r="E32" s="11">
        <v>5.5086489619248884E-2</v>
      </c>
      <c r="F32" s="11">
        <v>5.5086489619248884E-2</v>
      </c>
      <c r="G32" s="11">
        <v>5.5086489619248884E-2</v>
      </c>
      <c r="H32" s="11">
        <v>5.098823371785062E-2</v>
      </c>
      <c r="I32" s="11">
        <v>5.098823371785062E-2</v>
      </c>
      <c r="J32" s="11">
        <v>5.098823371785062E-2</v>
      </c>
      <c r="K32" s="11">
        <v>5.098823371785062E-2</v>
      </c>
      <c r="L32" s="11">
        <v>5.098823371785062E-2</v>
      </c>
      <c r="M32" s="11">
        <v>5.098823371785062E-2</v>
      </c>
      <c r="N32" s="11">
        <v>6.2471323610956898E-2</v>
      </c>
      <c r="O32" s="11">
        <v>6.2471323610956898E-2</v>
      </c>
      <c r="P32" s="11">
        <v>6.2471323610956898E-2</v>
      </c>
      <c r="Q32" s="11">
        <v>6.2471323610956898E-2</v>
      </c>
      <c r="R32" s="11">
        <v>6.2471323610956898E-2</v>
      </c>
      <c r="S32" s="11">
        <v>6.2471323610956898E-2</v>
      </c>
      <c r="T32" s="35">
        <v>5.4962077753455088E-2</v>
      </c>
      <c r="U32" s="35">
        <v>5.4970508422784094E-2</v>
      </c>
      <c r="V32" s="35">
        <v>5.4970508422784094E-2</v>
      </c>
      <c r="W32" s="35">
        <v>5.5107058679949639E-2</v>
      </c>
      <c r="X32" s="35">
        <v>5.5107058679949639E-2</v>
      </c>
      <c r="Y32" s="35">
        <v>5.5107058679949639E-2</v>
      </c>
      <c r="Z32" s="49">
        <v>4.4785706192371044E-2</v>
      </c>
      <c r="AA32" s="49">
        <v>4.4804000000000004E-2</v>
      </c>
      <c r="AB32" s="49">
        <v>4.4864000000000008E-2</v>
      </c>
      <c r="AC32" s="49">
        <v>4.4864000000000008E-2</v>
      </c>
      <c r="AD32" s="49">
        <v>4.4864000000000008E-2</v>
      </c>
      <c r="AE32" s="23"/>
      <c r="AF32" s="23"/>
      <c r="AG32" s="23"/>
      <c r="AH32" s="23"/>
      <c r="AI32" s="23"/>
      <c r="AJ32" s="23"/>
    </row>
    <row r="33" spans="1:36" ht="15" customHeight="1" x14ac:dyDescent="0.25">
      <c r="A33" s="6" t="s">
        <v>10</v>
      </c>
      <c r="B33" s="11">
        <v>8.3295495318327126E-2</v>
      </c>
      <c r="C33" s="11">
        <v>8.3295495318327126E-2</v>
      </c>
      <c r="D33" s="11">
        <v>8.3295495318327126E-2</v>
      </c>
      <c r="E33" s="11">
        <v>8.3295495318327126E-2</v>
      </c>
      <c r="F33" s="11">
        <v>8.3295495318327126E-2</v>
      </c>
      <c r="G33" s="11">
        <v>8.3295495318327126E-2</v>
      </c>
      <c r="H33" s="11">
        <v>7.6483235895905083E-2</v>
      </c>
      <c r="I33" s="11">
        <v>7.6483235895905083E-2</v>
      </c>
      <c r="J33" s="11">
        <v>7.6483235895905083E-2</v>
      </c>
      <c r="K33" s="11">
        <v>7.6483235895905083E-2</v>
      </c>
      <c r="L33" s="11">
        <v>7.6483235895905083E-2</v>
      </c>
      <c r="M33" s="11">
        <v>7.6483235895905083E-2</v>
      </c>
      <c r="N33" s="11">
        <v>9.5213832907476911E-2</v>
      </c>
      <c r="O33" s="11">
        <v>9.5213832907476911E-2</v>
      </c>
      <c r="P33" s="11">
        <v>9.5213832907476911E-2</v>
      </c>
      <c r="Q33" s="11">
        <v>9.5213832907476911E-2</v>
      </c>
      <c r="R33" s="11">
        <v>9.5213832907476911E-2</v>
      </c>
      <c r="S33" s="11">
        <v>9.5213832907476911E-2</v>
      </c>
      <c r="T33" s="35">
        <v>8.3102109719522699E-2</v>
      </c>
      <c r="U33" s="35">
        <v>8.3110540388851711E-2</v>
      </c>
      <c r="V33" s="35">
        <v>8.3110540388851711E-2</v>
      </c>
      <c r="W33" s="35">
        <v>8.3359572501653892E-2</v>
      </c>
      <c r="X33" s="35">
        <v>8.3359572501653892E-2</v>
      </c>
      <c r="Y33" s="35">
        <v>8.3359572501653892E-2</v>
      </c>
      <c r="Z33" s="49">
        <v>6.6635193923802016E-2</v>
      </c>
      <c r="AA33" s="49">
        <v>6.6653999999999991E-2</v>
      </c>
      <c r="AB33" s="49">
        <v>6.6713999999999996E-2</v>
      </c>
      <c r="AC33" s="49">
        <v>6.6713999999999996E-2</v>
      </c>
      <c r="AD33" s="49">
        <v>6.6713999999999996E-2</v>
      </c>
      <c r="AE33" s="23"/>
      <c r="AF33" s="23"/>
      <c r="AG33" s="23"/>
      <c r="AH33" s="23"/>
      <c r="AI33" s="23"/>
      <c r="AJ33" s="23"/>
    </row>
    <row r="34" spans="1:36" ht="15" customHeight="1" x14ac:dyDescent="0.25">
      <c r="A34" s="6" t="s">
        <v>11</v>
      </c>
      <c r="B34" s="11">
        <v>8.3295495318327126E-2</v>
      </c>
      <c r="C34" s="11">
        <v>8.3295495318327126E-2</v>
      </c>
      <c r="D34" s="11">
        <v>8.3295495318327126E-2</v>
      </c>
      <c r="E34" s="11">
        <v>8.3295495318327126E-2</v>
      </c>
      <c r="F34" s="11">
        <v>8.3295495318327126E-2</v>
      </c>
      <c r="G34" s="11">
        <v>8.3295495318327126E-2</v>
      </c>
      <c r="H34" s="11">
        <v>7.6483235895905083E-2</v>
      </c>
      <c r="I34" s="11">
        <v>7.6483235895905083E-2</v>
      </c>
      <c r="J34" s="11">
        <v>7.6483235895905083E-2</v>
      </c>
      <c r="K34" s="11">
        <v>7.6483235895905083E-2</v>
      </c>
      <c r="L34" s="11">
        <v>7.6483235895905083E-2</v>
      </c>
      <c r="M34" s="11">
        <v>7.6483235895905083E-2</v>
      </c>
      <c r="N34" s="11">
        <v>9.5213832907476911E-2</v>
      </c>
      <c r="O34" s="11">
        <v>9.5213832907476911E-2</v>
      </c>
      <c r="P34" s="11">
        <v>9.5213832907476911E-2</v>
      </c>
      <c r="Q34" s="11">
        <v>9.5213832907476911E-2</v>
      </c>
      <c r="R34" s="11">
        <v>9.5213832907476911E-2</v>
      </c>
      <c r="S34" s="11">
        <v>9.5213832907476911E-2</v>
      </c>
      <c r="T34" s="35">
        <v>8.3102109719522699E-2</v>
      </c>
      <c r="U34" s="35">
        <v>8.3110540388851711E-2</v>
      </c>
      <c r="V34" s="35">
        <v>8.3110540388851711E-2</v>
      </c>
      <c r="W34" s="35">
        <v>8.3359572501653892E-2</v>
      </c>
      <c r="X34" s="35">
        <v>8.3359572501653892E-2</v>
      </c>
      <c r="Y34" s="35">
        <v>8.3359572501653892E-2</v>
      </c>
      <c r="Z34" s="49">
        <v>6.6635193923802016E-2</v>
      </c>
      <c r="AA34" s="49">
        <v>6.6653999999999991E-2</v>
      </c>
      <c r="AB34" s="49">
        <v>6.6713999999999996E-2</v>
      </c>
      <c r="AC34" s="49">
        <v>6.6713999999999996E-2</v>
      </c>
      <c r="AD34" s="49">
        <v>6.6713999999999996E-2</v>
      </c>
      <c r="AE34" s="23"/>
      <c r="AF34" s="23"/>
      <c r="AG34" s="23"/>
      <c r="AH34" s="23"/>
      <c r="AI34" s="23"/>
      <c r="AJ34" s="23"/>
    </row>
    <row r="35" spans="1:36" ht="15" customHeight="1" x14ac:dyDescent="0.25">
      <c r="A35" s="6" t="s">
        <v>12</v>
      </c>
      <c r="B35" s="11">
        <v>8.3295495318327126E-2</v>
      </c>
      <c r="C35" s="11">
        <v>8.3295495318327126E-2</v>
      </c>
      <c r="D35" s="11">
        <v>8.3295495318327126E-2</v>
      </c>
      <c r="E35" s="11">
        <v>8.3295495318327126E-2</v>
      </c>
      <c r="F35" s="11">
        <v>8.3295495318327126E-2</v>
      </c>
      <c r="G35" s="11">
        <v>8.3295495318327126E-2</v>
      </c>
      <c r="H35" s="11">
        <v>7.6483235895905083E-2</v>
      </c>
      <c r="I35" s="11">
        <v>7.6483235895905083E-2</v>
      </c>
      <c r="J35" s="11">
        <v>7.6483235895905083E-2</v>
      </c>
      <c r="K35" s="11">
        <v>7.6483235895905083E-2</v>
      </c>
      <c r="L35" s="11">
        <v>7.6483235895905083E-2</v>
      </c>
      <c r="M35" s="11">
        <v>7.6483235895905083E-2</v>
      </c>
      <c r="N35" s="11">
        <v>9.5213832907476911E-2</v>
      </c>
      <c r="O35" s="11">
        <v>9.5213832907476911E-2</v>
      </c>
      <c r="P35" s="11">
        <v>9.5213832907476911E-2</v>
      </c>
      <c r="Q35" s="11">
        <v>9.5213832907476911E-2</v>
      </c>
      <c r="R35" s="11">
        <v>9.5213832907476911E-2</v>
      </c>
      <c r="S35" s="11">
        <v>9.5213832907476911E-2</v>
      </c>
      <c r="T35" s="35">
        <v>8.3102109719522699E-2</v>
      </c>
      <c r="U35" s="35">
        <v>8.3110540388851711E-2</v>
      </c>
      <c r="V35" s="35">
        <v>8.3110540388851711E-2</v>
      </c>
      <c r="W35" s="35">
        <v>8.3359572501653892E-2</v>
      </c>
      <c r="X35" s="35">
        <v>8.3359572501653892E-2</v>
      </c>
      <c r="Y35" s="35">
        <v>8.3359572501653892E-2</v>
      </c>
      <c r="Z35" s="49">
        <v>6.6635193923802016E-2</v>
      </c>
      <c r="AA35" s="49">
        <v>6.6653999999999991E-2</v>
      </c>
      <c r="AB35" s="49">
        <v>6.6713999999999996E-2</v>
      </c>
      <c r="AC35" s="49">
        <v>6.6713999999999996E-2</v>
      </c>
      <c r="AD35" s="49">
        <v>6.6713999999999996E-2</v>
      </c>
      <c r="AE35" s="23"/>
      <c r="AF35" s="23"/>
      <c r="AG35" s="23"/>
      <c r="AH35" s="23"/>
      <c r="AI35" s="23"/>
      <c r="AJ35" s="23"/>
    </row>
    <row r="36" spans="1:36" ht="15" x14ac:dyDescent="0.25">
      <c r="A36" s="6" t="s">
        <v>13</v>
      </c>
      <c r="B36" s="11">
        <v>5.6</v>
      </c>
      <c r="C36" s="11">
        <v>5.6</v>
      </c>
      <c r="D36" s="11">
        <v>5.6</v>
      </c>
      <c r="E36" s="11">
        <v>5.6</v>
      </c>
      <c r="F36" s="11">
        <v>5.6</v>
      </c>
      <c r="G36" s="11">
        <v>5.6</v>
      </c>
      <c r="H36" s="11">
        <v>5.6</v>
      </c>
      <c r="I36" s="11">
        <v>5.6</v>
      </c>
      <c r="J36" s="11">
        <v>5.6</v>
      </c>
      <c r="K36" s="11">
        <v>5.6</v>
      </c>
      <c r="L36" s="11">
        <v>5.6</v>
      </c>
      <c r="M36" s="11">
        <v>5.6</v>
      </c>
      <c r="N36" s="11">
        <v>5.6</v>
      </c>
      <c r="O36" s="11">
        <v>5.6</v>
      </c>
      <c r="P36" s="11">
        <v>5.6</v>
      </c>
      <c r="Q36" s="11">
        <v>5.6</v>
      </c>
      <c r="R36" s="11">
        <v>5.6</v>
      </c>
      <c r="S36" s="11">
        <v>5.6</v>
      </c>
      <c r="T36" s="35">
        <v>5.6946330372275371</v>
      </c>
      <c r="U36" s="35">
        <v>5.6946330372275371</v>
      </c>
      <c r="V36" s="35">
        <v>5.6946330372275371</v>
      </c>
      <c r="W36" s="35">
        <v>5.6946330372275371</v>
      </c>
      <c r="X36" s="35">
        <v>5.6946330372275371</v>
      </c>
      <c r="Y36" s="35">
        <v>5.6946330372275371</v>
      </c>
      <c r="Z36" s="49">
        <v>5.2434860802263517</v>
      </c>
      <c r="AA36" s="49">
        <v>5.2434860802263517</v>
      </c>
      <c r="AB36" s="49">
        <v>5.2434860802263517</v>
      </c>
      <c r="AC36" s="49">
        <v>5.2434860802263517</v>
      </c>
      <c r="AD36" s="49">
        <v>5.2434860802263517</v>
      </c>
      <c r="AE36" s="23"/>
      <c r="AF36" s="23"/>
      <c r="AG36" s="23"/>
      <c r="AH36" s="23"/>
      <c r="AI36" s="23"/>
      <c r="AJ36" s="23"/>
    </row>
    <row r="37" spans="1:36" ht="15" x14ac:dyDescent="0.25">
      <c r="A37" s="6" t="s">
        <v>14</v>
      </c>
      <c r="B37" s="11">
        <v>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49">
        <v>1.6203465200565881</v>
      </c>
      <c r="AA37" s="49">
        <v>1.6203465200565881</v>
      </c>
      <c r="AB37" s="49">
        <v>1.6203465200565881</v>
      </c>
      <c r="AC37" s="49">
        <v>1.6203465200565881</v>
      </c>
      <c r="AD37" s="49">
        <v>1.6203465200565881</v>
      </c>
      <c r="AE37" s="23"/>
      <c r="AF37" s="23"/>
      <c r="AG37" s="23"/>
      <c r="AH37" s="23"/>
      <c r="AI37" s="23"/>
      <c r="AJ37" s="23"/>
    </row>
    <row r="38" spans="1:36" ht="15" x14ac:dyDescent="0.25">
      <c r="A38" s="6" t="s">
        <v>15</v>
      </c>
      <c r="B38" s="11">
        <v>11</v>
      </c>
      <c r="C38" s="11">
        <v>11</v>
      </c>
      <c r="D38" s="11">
        <v>11</v>
      </c>
      <c r="E38" s="11">
        <v>11</v>
      </c>
      <c r="F38" s="11">
        <v>11</v>
      </c>
      <c r="G38" s="11">
        <v>11</v>
      </c>
      <c r="H38" s="11">
        <v>11</v>
      </c>
      <c r="I38" s="11">
        <v>11</v>
      </c>
      <c r="J38" s="11">
        <v>11</v>
      </c>
      <c r="K38" s="11">
        <v>11</v>
      </c>
      <c r="L38" s="11">
        <v>11</v>
      </c>
      <c r="M38" s="11">
        <v>11</v>
      </c>
      <c r="N38" s="11">
        <v>11</v>
      </c>
      <c r="O38" s="11">
        <v>11</v>
      </c>
      <c r="P38" s="11">
        <v>11</v>
      </c>
      <c r="Q38" s="11">
        <v>11</v>
      </c>
      <c r="R38" s="11">
        <v>11</v>
      </c>
      <c r="S38" s="11">
        <v>11</v>
      </c>
      <c r="T38" s="35">
        <v>28.943937756831474</v>
      </c>
      <c r="U38" s="35">
        <v>28.943937756831474</v>
      </c>
      <c r="V38" s="35">
        <v>28.943937756831474</v>
      </c>
      <c r="W38" s="35">
        <v>28.943937756831474</v>
      </c>
      <c r="X38" s="35">
        <v>28.943937756831474</v>
      </c>
      <c r="Y38" s="35">
        <v>28.943937756831474</v>
      </c>
      <c r="Z38" s="49">
        <v>28.945486080226352</v>
      </c>
      <c r="AA38" s="49">
        <v>28.945486080226352</v>
      </c>
      <c r="AB38" s="49">
        <v>28.945486080226352</v>
      </c>
      <c r="AC38" s="49">
        <v>28.945486080226352</v>
      </c>
      <c r="AD38" s="49">
        <v>28.945486080226352</v>
      </c>
      <c r="AE38" s="23"/>
      <c r="AF38" s="23"/>
      <c r="AG38" s="23"/>
      <c r="AH38" s="23"/>
      <c r="AI38" s="23"/>
      <c r="AJ38" s="23"/>
    </row>
    <row r="39" spans="1:36" x14ac:dyDescent="0.25">
      <c r="A39" s="12" t="s">
        <v>8</v>
      </c>
      <c r="B39" s="12">
        <f t="shared" ref="B39:S39" si="3">SUM(B27:B38)</f>
        <v>17.098479268821023</v>
      </c>
      <c r="C39" s="12">
        <f t="shared" si="3"/>
        <v>17.098479268821023</v>
      </c>
      <c r="D39" s="12">
        <f t="shared" si="3"/>
        <v>17.098479268821023</v>
      </c>
      <c r="E39" s="12">
        <f t="shared" si="3"/>
        <v>17.098479268821023</v>
      </c>
      <c r="F39" s="12">
        <f t="shared" si="3"/>
        <v>17.098479268821023</v>
      </c>
      <c r="G39" s="12">
        <f t="shared" si="3"/>
        <v>17.098479268821023</v>
      </c>
      <c r="H39" s="12">
        <f t="shared" si="3"/>
        <v>17.061335114307489</v>
      </c>
      <c r="I39" s="12">
        <f t="shared" si="3"/>
        <v>17.061335114307489</v>
      </c>
      <c r="J39" s="12">
        <f t="shared" si="3"/>
        <v>17.061335114307489</v>
      </c>
      <c r="K39" s="12">
        <f t="shared" si="3"/>
        <v>17.061335114307489</v>
      </c>
      <c r="L39" s="12">
        <f t="shared" si="3"/>
        <v>17.061335114307489</v>
      </c>
      <c r="M39" s="12">
        <f t="shared" si="3"/>
        <v>17.061335114307489</v>
      </c>
      <c r="N39" s="12">
        <f t="shared" si="3"/>
        <v>17.165376833601471</v>
      </c>
      <c r="O39" s="12">
        <f t="shared" si="3"/>
        <v>17.165376833601471</v>
      </c>
      <c r="P39" s="12">
        <f t="shared" si="3"/>
        <v>17.165376833601471</v>
      </c>
      <c r="Q39" s="12">
        <f t="shared" si="3"/>
        <v>17.165376833601471</v>
      </c>
      <c r="R39" s="12">
        <f t="shared" si="3"/>
        <v>17.165376833601471</v>
      </c>
      <c r="S39" s="12">
        <f t="shared" si="3"/>
        <v>17.165376833601471</v>
      </c>
      <c r="T39" s="12">
        <f t="shared" ref="T39:AD39" si="4">SUM(T27:T38)</f>
        <v>35.135923752219838</v>
      </c>
      <c r="U39" s="12">
        <f t="shared" si="4"/>
        <v>35.135999628243795</v>
      </c>
      <c r="V39" s="12">
        <f t="shared" si="4"/>
        <v>35.135999628243795</v>
      </c>
      <c r="W39" s="12">
        <f t="shared" si="4"/>
        <v>35.137239350097659</v>
      </c>
      <c r="X39" s="12">
        <f t="shared" si="4"/>
        <v>35.137239350097659</v>
      </c>
      <c r="Y39" s="12">
        <f t="shared" si="4"/>
        <v>35.137239350097659</v>
      </c>
      <c r="Z39" s="12">
        <f t="shared" si="4"/>
        <v>36.214782008470237</v>
      </c>
      <c r="AA39" s="12">
        <f t="shared" si="4"/>
        <v>36.214949680509292</v>
      </c>
      <c r="AB39" s="12">
        <f t="shared" si="4"/>
        <v>36.215489680509293</v>
      </c>
      <c r="AC39" s="12">
        <f t="shared" si="4"/>
        <v>36.215489680509293</v>
      </c>
      <c r="AD39" s="12">
        <f t="shared" si="4"/>
        <v>36.215489680509293</v>
      </c>
    </row>
    <row r="40" spans="1:36" x14ac:dyDescent="0.25">
      <c r="A40" s="9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</row>
    <row r="41" spans="1:36" x14ac:dyDescent="0.25">
      <c r="A41" s="82" t="s">
        <v>17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41"/>
      <c r="N41" s="10"/>
      <c r="O41" s="42"/>
      <c r="P41" s="10"/>
      <c r="Q41" s="10"/>
      <c r="R41" s="41"/>
    </row>
    <row r="42" spans="1:36" x14ac:dyDescent="0.25">
      <c r="A42" s="9"/>
      <c r="B42" s="10"/>
      <c r="C42" s="10"/>
      <c r="D42" s="10"/>
      <c r="E42" s="10"/>
      <c r="F42" s="10"/>
      <c r="G42" s="10"/>
      <c r="H42" s="10"/>
      <c r="I42" s="10"/>
      <c r="J42" s="41"/>
      <c r="K42" s="10"/>
      <c r="L42" s="10"/>
      <c r="M42" s="10"/>
      <c r="N42" s="42"/>
      <c r="O42" s="10"/>
      <c r="P42" s="10"/>
      <c r="Q42" s="10"/>
      <c r="R42" s="10"/>
    </row>
    <row r="43" spans="1:36" x14ac:dyDescent="0.25">
      <c r="A43" s="2" t="s">
        <v>1</v>
      </c>
      <c r="B43" s="3">
        <v>43101</v>
      </c>
      <c r="C43" s="3">
        <v>43132</v>
      </c>
      <c r="D43" s="3">
        <v>43160</v>
      </c>
      <c r="E43" s="3">
        <v>43191</v>
      </c>
      <c r="F43" s="3">
        <v>43221</v>
      </c>
      <c r="G43" s="3">
        <v>43252</v>
      </c>
      <c r="H43" s="3">
        <v>43282</v>
      </c>
      <c r="I43" s="3">
        <v>43313</v>
      </c>
      <c r="J43" s="3">
        <v>43344</v>
      </c>
      <c r="K43" s="3">
        <v>43374</v>
      </c>
      <c r="L43" s="3">
        <v>43405</v>
      </c>
      <c r="M43" s="3">
        <v>43435</v>
      </c>
      <c r="N43" s="3">
        <v>43466</v>
      </c>
      <c r="O43" s="3">
        <v>43497</v>
      </c>
      <c r="P43" s="3">
        <v>43525</v>
      </c>
      <c r="Q43" s="3">
        <v>43556</v>
      </c>
      <c r="R43" s="3">
        <v>43586</v>
      </c>
      <c r="S43" s="3">
        <v>43617</v>
      </c>
      <c r="T43" s="3">
        <v>43647</v>
      </c>
      <c r="U43" s="3">
        <v>43678</v>
      </c>
      <c r="V43" s="3">
        <v>43709</v>
      </c>
      <c r="W43" s="3">
        <v>43739</v>
      </c>
      <c r="X43" s="3">
        <v>43770</v>
      </c>
      <c r="Y43" s="3">
        <v>43800</v>
      </c>
      <c r="Z43" s="3">
        <v>43831</v>
      </c>
      <c r="AA43" s="3">
        <v>43862</v>
      </c>
      <c r="AB43" s="3">
        <v>43891</v>
      </c>
      <c r="AC43" s="3">
        <v>43922</v>
      </c>
      <c r="AD43" s="3">
        <v>43952</v>
      </c>
    </row>
    <row r="44" spans="1:36" x14ac:dyDescent="0.25">
      <c r="A44" s="4" t="s">
        <v>2</v>
      </c>
      <c r="B44" s="11">
        <v>0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2.6757155129717157E-4</v>
      </c>
      <c r="I44" s="11">
        <v>2.6757155129717157E-4</v>
      </c>
      <c r="J44" s="11">
        <v>2.6757155129717157E-4</v>
      </c>
      <c r="K44" s="11">
        <v>2.6757155129717157E-4</v>
      </c>
      <c r="L44" s="11">
        <v>2.6757155129717157E-4</v>
      </c>
      <c r="M44" s="11">
        <v>2.6757155129717157E-4</v>
      </c>
      <c r="N44" s="11">
        <v>3.1686099816494379E-4</v>
      </c>
      <c r="O44" s="11">
        <v>3.1686099816494379E-4</v>
      </c>
      <c r="P44" s="11">
        <v>3.1686099816494379E-4</v>
      </c>
      <c r="Q44" s="11">
        <v>3.1686099816494379E-4</v>
      </c>
      <c r="R44" s="11">
        <v>3.1686099816494379E-4</v>
      </c>
      <c r="S44" s="11">
        <v>3.1686099816494379E-4</v>
      </c>
      <c r="T44" s="11">
        <v>5.0000000000000001E-4</v>
      </c>
      <c r="U44" s="11">
        <v>5.0000000000000001E-4</v>
      </c>
      <c r="V44" s="11">
        <v>5.0000000000000001E-4</v>
      </c>
      <c r="W44" s="11">
        <v>5.0000000000000001E-4</v>
      </c>
      <c r="X44" s="11">
        <v>5.0000000000000001E-4</v>
      </c>
      <c r="Y44" s="11">
        <v>5.0000000000000001E-4</v>
      </c>
      <c r="Z44" s="11">
        <v>4.0000000000000002E-4</v>
      </c>
      <c r="AA44" s="11">
        <v>4.0000000000000002E-4</v>
      </c>
      <c r="AB44" s="11">
        <v>4.0000000000000002E-4</v>
      </c>
      <c r="AC44" s="11">
        <v>4.0000000000000002E-4</v>
      </c>
      <c r="AD44" s="11">
        <v>4.0000000000000002E-4</v>
      </c>
    </row>
    <row r="45" spans="1:36" x14ac:dyDescent="0.25">
      <c r="A45" s="4" t="s">
        <v>3</v>
      </c>
      <c r="B45" s="11">
        <v>0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2.6757155129717157E-4</v>
      </c>
      <c r="I45" s="11">
        <v>2.6757155129717157E-4</v>
      </c>
      <c r="J45" s="11">
        <v>2.6757155129717157E-4</v>
      </c>
      <c r="K45" s="11">
        <v>2.6757155129717157E-4</v>
      </c>
      <c r="L45" s="11">
        <v>2.6757155129717157E-4</v>
      </c>
      <c r="M45" s="11">
        <v>2.6757155129717157E-4</v>
      </c>
      <c r="N45" s="11">
        <v>3.1686099816494379E-4</v>
      </c>
      <c r="O45" s="11">
        <v>3.1686099816494379E-4</v>
      </c>
      <c r="P45" s="11">
        <v>3.1686099816494379E-4</v>
      </c>
      <c r="Q45" s="11">
        <v>3.1686099816494379E-4</v>
      </c>
      <c r="R45" s="11">
        <v>3.1686099816494379E-4</v>
      </c>
      <c r="S45" s="11">
        <v>3.1686099816494379E-4</v>
      </c>
      <c r="T45" s="11">
        <v>5.0000000000000001E-4</v>
      </c>
      <c r="U45" s="11">
        <v>5.0000000000000001E-4</v>
      </c>
      <c r="V45" s="11">
        <v>5.0000000000000001E-4</v>
      </c>
      <c r="W45" s="11">
        <v>5.0000000000000001E-4</v>
      </c>
      <c r="X45" s="11">
        <v>5.0000000000000001E-4</v>
      </c>
      <c r="Y45" s="11">
        <v>5.0000000000000001E-4</v>
      </c>
      <c r="Z45" s="11">
        <v>4.0000000000000002E-4</v>
      </c>
      <c r="AA45" s="11">
        <v>4.0000000000000002E-4</v>
      </c>
      <c r="AB45" s="11">
        <v>4.0000000000000002E-4</v>
      </c>
      <c r="AC45" s="11">
        <v>4.0000000000000002E-4</v>
      </c>
      <c r="AD45" s="11">
        <v>4.0000000000000002E-4</v>
      </c>
    </row>
    <row r="46" spans="1:36" x14ac:dyDescent="0.25">
      <c r="A46" s="4" t="s">
        <v>4</v>
      </c>
      <c r="B46" s="11">
        <v>0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2.6757155129717157E-4</v>
      </c>
      <c r="I46" s="11">
        <v>2.6757155129717157E-4</v>
      </c>
      <c r="J46" s="11">
        <v>2.6757155129717157E-4</v>
      </c>
      <c r="K46" s="11">
        <v>2.6757155129717157E-4</v>
      </c>
      <c r="L46" s="11">
        <v>2.6757155129717157E-4</v>
      </c>
      <c r="M46" s="11">
        <v>2.6757155129717157E-4</v>
      </c>
      <c r="N46" s="11">
        <v>3.1686099816494379E-4</v>
      </c>
      <c r="O46" s="11">
        <v>3.1686099816494379E-4</v>
      </c>
      <c r="P46" s="11">
        <v>3.1686099816494379E-4</v>
      </c>
      <c r="Q46" s="11">
        <v>3.1686099816494379E-4</v>
      </c>
      <c r="R46" s="11">
        <v>3.1686099816494379E-4</v>
      </c>
      <c r="S46" s="11">
        <v>3.1686099816494379E-4</v>
      </c>
      <c r="T46" s="11">
        <v>5.0000000000000001E-4</v>
      </c>
      <c r="U46" s="11">
        <v>5.0000000000000001E-4</v>
      </c>
      <c r="V46" s="11">
        <v>5.0000000000000001E-4</v>
      </c>
      <c r="W46" s="11">
        <v>5.0000000000000001E-4</v>
      </c>
      <c r="X46" s="11">
        <v>5.0000000000000001E-4</v>
      </c>
      <c r="Y46" s="11">
        <v>5.0000000000000001E-4</v>
      </c>
      <c r="Z46" s="11">
        <v>4.0000000000000002E-4</v>
      </c>
      <c r="AA46" s="11">
        <v>4.0000000000000002E-4</v>
      </c>
      <c r="AB46" s="11">
        <v>4.0000000000000002E-4</v>
      </c>
      <c r="AC46" s="11">
        <v>4.0000000000000002E-4</v>
      </c>
      <c r="AD46" s="11">
        <v>4.0000000000000002E-4</v>
      </c>
    </row>
    <row r="47" spans="1:36" x14ac:dyDescent="0.25">
      <c r="A47" s="4" t="s">
        <v>5</v>
      </c>
      <c r="B47" s="11">
        <v>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2.6757155129717157E-4</v>
      </c>
      <c r="I47" s="11">
        <v>2.6757155129717157E-4</v>
      </c>
      <c r="J47" s="11">
        <v>2.6757155129717157E-4</v>
      </c>
      <c r="K47" s="11">
        <v>2.6757155129717157E-4</v>
      </c>
      <c r="L47" s="11">
        <v>2.6757155129717157E-4</v>
      </c>
      <c r="M47" s="11">
        <v>2.6757155129717157E-4</v>
      </c>
      <c r="N47" s="11">
        <v>3.1686099816494379E-4</v>
      </c>
      <c r="O47" s="11">
        <v>3.1686099816494379E-4</v>
      </c>
      <c r="P47" s="11">
        <v>3.1686099816494379E-4</v>
      </c>
      <c r="Q47" s="11">
        <v>3.1686099816494379E-4</v>
      </c>
      <c r="R47" s="11">
        <v>3.1686099816494379E-4</v>
      </c>
      <c r="S47" s="11">
        <v>3.1686099816494379E-4</v>
      </c>
      <c r="T47" s="11">
        <v>5.0000000000000001E-4</v>
      </c>
      <c r="U47" s="11">
        <v>5.0000000000000001E-4</v>
      </c>
      <c r="V47" s="11">
        <v>5.0000000000000001E-4</v>
      </c>
      <c r="W47" s="11">
        <v>5.0000000000000001E-4</v>
      </c>
      <c r="X47" s="11">
        <v>5.0000000000000001E-4</v>
      </c>
      <c r="Y47" s="11">
        <v>5.0000000000000001E-4</v>
      </c>
      <c r="Z47" s="11">
        <v>4.0000000000000002E-4</v>
      </c>
      <c r="AA47" s="11">
        <v>4.0000000000000002E-4</v>
      </c>
      <c r="AB47" s="11">
        <v>4.0000000000000002E-4</v>
      </c>
      <c r="AC47" s="11">
        <v>4.0000000000000002E-4</v>
      </c>
      <c r="AD47" s="11">
        <v>4.0000000000000002E-4</v>
      </c>
    </row>
    <row r="48" spans="1:36" x14ac:dyDescent="0.25">
      <c r="A48" s="4" t="s">
        <v>6</v>
      </c>
      <c r="B48" s="11">
        <v>0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2.6757155129717157E-4</v>
      </c>
      <c r="I48" s="11">
        <v>2.6757155129717157E-4</v>
      </c>
      <c r="J48" s="11">
        <v>2.6757155129717157E-4</v>
      </c>
      <c r="K48" s="11">
        <v>2.6757155129717157E-4</v>
      </c>
      <c r="L48" s="11">
        <v>2.6757155129717157E-4</v>
      </c>
      <c r="M48" s="11">
        <v>2.6757155129717157E-4</v>
      </c>
      <c r="N48" s="11">
        <v>3.1686099816494379E-4</v>
      </c>
      <c r="O48" s="11">
        <v>3.1686099816494379E-4</v>
      </c>
      <c r="P48" s="11">
        <v>3.1686099816494379E-4</v>
      </c>
      <c r="Q48" s="11">
        <v>3.1686099816494379E-4</v>
      </c>
      <c r="R48" s="11">
        <v>3.1686099816494379E-4</v>
      </c>
      <c r="S48" s="11">
        <v>3.1686099816494379E-4</v>
      </c>
      <c r="T48" s="11">
        <v>5.0000000000000001E-4</v>
      </c>
      <c r="U48" s="11">
        <v>5.0000000000000001E-4</v>
      </c>
      <c r="V48" s="11">
        <v>5.0000000000000001E-4</v>
      </c>
      <c r="W48" s="11">
        <v>5.0000000000000001E-4</v>
      </c>
      <c r="X48" s="11">
        <v>5.0000000000000001E-4</v>
      </c>
      <c r="Y48" s="11">
        <v>5.0000000000000001E-4</v>
      </c>
      <c r="Z48" s="11">
        <v>4.0000000000000002E-4</v>
      </c>
      <c r="AA48" s="11">
        <v>4.0000000000000002E-4</v>
      </c>
      <c r="AB48" s="11">
        <v>4.0000000000000002E-4</v>
      </c>
      <c r="AC48" s="11">
        <v>4.0000000000000002E-4</v>
      </c>
      <c r="AD48" s="11">
        <v>4.0000000000000002E-4</v>
      </c>
    </row>
    <row r="49" spans="1:30" x14ac:dyDescent="0.25">
      <c r="A49" s="4" t="s">
        <v>7</v>
      </c>
      <c r="B49" s="11">
        <v>0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2.6757155129717157E-4</v>
      </c>
      <c r="I49" s="11">
        <v>2.6757155129717157E-4</v>
      </c>
      <c r="J49" s="11">
        <v>2.6757155129717157E-4</v>
      </c>
      <c r="K49" s="11">
        <v>2.6757155129717157E-4</v>
      </c>
      <c r="L49" s="11">
        <v>2.6757155129717157E-4</v>
      </c>
      <c r="M49" s="11">
        <v>2.6757155129717157E-4</v>
      </c>
      <c r="N49" s="11">
        <v>3.1686099816494379E-4</v>
      </c>
      <c r="O49" s="11">
        <v>3.1686099816494379E-4</v>
      </c>
      <c r="P49" s="11">
        <v>3.1686099816494379E-4</v>
      </c>
      <c r="Q49" s="11">
        <v>3.1686099816494379E-4</v>
      </c>
      <c r="R49" s="11">
        <v>3.1686099816494379E-4</v>
      </c>
      <c r="S49" s="11">
        <v>3.1686099816494379E-4</v>
      </c>
      <c r="T49" s="11">
        <v>5.0000000000000001E-4</v>
      </c>
      <c r="U49" s="11">
        <v>5.0000000000000001E-4</v>
      </c>
      <c r="V49" s="11">
        <v>5.0000000000000001E-4</v>
      </c>
      <c r="W49" s="11">
        <v>5.0000000000000001E-4</v>
      </c>
      <c r="X49" s="11">
        <v>5.0000000000000001E-4</v>
      </c>
      <c r="Y49" s="11">
        <v>5.0000000000000001E-4</v>
      </c>
      <c r="Z49" s="11">
        <v>4.0000000000000002E-4</v>
      </c>
      <c r="AA49" s="11">
        <v>4.0000000000000002E-4</v>
      </c>
      <c r="AB49" s="11">
        <v>4.0000000000000002E-4</v>
      </c>
      <c r="AC49" s="11">
        <v>4.0000000000000002E-4</v>
      </c>
      <c r="AD49" s="11">
        <v>4.0000000000000002E-4</v>
      </c>
    </row>
    <row r="50" spans="1:30" x14ac:dyDescent="0.25">
      <c r="A50" s="6" t="s">
        <v>10</v>
      </c>
      <c r="B50" s="11">
        <v>0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2.6757155129717157E-4</v>
      </c>
      <c r="I50" s="11">
        <v>2.6757155129717157E-4</v>
      </c>
      <c r="J50" s="11">
        <v>2.6757155129717157E-4</v>
      </c>
      <c r="K50" s="11">
        <v>2.6757155129717157E-4</v>
      </c>
      <c r="L50" s="11">
        <v>2.6757155129717157E-4</v>
      </c>
      <c r="M50" s="11">
        <v>2.6757155129717157E-4</v>
      </c>
      <c r="N50" s="11">
        <v>3.1686099816494379E-4</v>
      </c>
      <c r="O50" s="11">
        <v>3.1686099816494379E-4</v>
      </c>
      <c r="P50" s="11">
        <v>3.1686099816494379E-4</v>
      </c>
      <c r="Q50" s="11">
        <v>3.1686099816494379E-4</v>
      </c>
      <c r="R50" s="11">
        <v>3.1686099816494379E-4</v>
      </c>
      <c r="S50" s="11">
        <v>3.1686099816494379E-4</v>
      </c>
      <c r="T50" s="11">
        <v>5.0000000000000001E-4</v>
      </c>
      <c r="U50" s="11">
        <v>5.0000000000000001E-4</v>
      </c>
      <c r="V50" s="11">
        <v>5.0000000000000001E-4</v>
      </c>
      <c r="W50" s="11">
        <v>5.0000000000000001E-4</v>
      </c>
      <c r="X50" s="11">
        <v>5.0000000000000001E-4</v>
      </c>
      <c r="Y50" s="11">
        <v>5.0000000000000001E-4</v>
      </c>
      <c r="Z50" s="11">
        <v>4.0000000000000002E-4</v>
      </c>
      <c r="AA50" s="11">
        <v>4.0000000000000002E-4</v>
      </c>
      <c r="AB50" s="11">
        <v>4.0000000000000002E-4</v>
      </c>
      <c r="AC50" s="11">
        <v>4.0000000000000002E-4</v>
      </c>
      <c r="AD50" s="11">
        <v>4.0000000000000002E-4</v>
      </c>
    </row>
    <row r="51" spans="1:30" x14ac:dyDescent="0.25">
      <c r="A51" s="6" t="s">
        <v>11</v>
      </c>
      <c r="B51" s="11">
        <v>0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2.6757155129717157E-4</v>
      </c>
      <c r="I51" s="11">
        <v>2.6757155129717157E-4</v>
      </c>
      <c r="J51" s="11">
        <v>2.6757155129717157E-4</v>
      </c>
      <c r="K51" s="11">
        <v>2.6757155129717157E-4</v>
      </c>
      <c r="L51" s="11">
        <v>2.6757155129717157E-4</v>
      </c>
      <c r="M51" s="11">
        <v>2.6757155129717157E-4</v>
      </c>
      <c r="N51" s="11">
        <v>3.1686099816494379E-4</v>
      </c>
      <c r="O51" s="11">
        <v>3.1686099816494379E-4</v>
      </c>
      <c r="P51" s="11">
        <v>3.1686099816494379E-4</v>
      </c>
      <c r="Q51" s="11">
        <v>3.1686099816494379E-4</v>
      </c>
      <c r="R51" s="11">
        <v>3.1686099816494379E-4</v>
      </c>
      <c r="S51" s="11">
        <v>3.1686099816494379E-4</v>
      </c>
      <c r="T51" s="11">
        <v>5.0000000000000001E-4</v>
      </c>
      <c r="U51" s="11">
        <v>5.0000000000000001E-4</v>
      </c>
      <c r="V51" s="11">
        <v>5.0000000000000001E-4</v>
      </c>
      <c r="W51" s="11">
        <v>5.0000000000000001E-4</v>
      </c>
      <c r="X51" s="11">
        <v>5.0000000000000001E-4</v>
      </c>
      <c r="Y51" s="11">
        <v>5.0000000000000001E-4</v>
      </c>
      <c r="Z51" s="11">
        <v>4.0000000000000002E-4</v>
      </c>
      <c r="AA51" s="11">
        <v>4.0000000000000002E-4</v>
      </c>
      <c r="AB51" s="11">
        <v>4.0000000000000002E-4</v>
      </c>
      <c r="AC51" s="11">
        <v>4.0000000000000002E-4</v>
      </c>
      <c r="AD51" s="11">
        <v>4.0000000000000002E-4</v>
      </c>
    </row>
    <row r="52" spans="1:30" x14ac:dyDescent="0.25">
      <c r="A52" s="6" t="s">
        <v>12</v>
      </c>
      <c r="B52" s="11">
        <v>0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2.6757155129717157E-4</v>
      </c>
      <c r="I52" s="11">
        <v>2.6757155129717157E-4</v>
      </c>
      <c r="J52" s="11">
        <v>2.6757155129717157E-4</v>
      </c>
      <c r="K52" s="11">
        <v>2.6757155129717157E-4</v>
      </c>
      <c r="L52" s="11">
        <v>2.6757155129717157E-4</v>
      </c>
      <c r="M52" s="11">
        <v>2.6757155129717157E-4</v>
      </c>
      <c r="N52" s="11">
        <v>3.1686099816494379E-4</v>
      </c>
      <c r="O52" s="11">
        <v>3.1686099816494379E-4</v>
      </c>
      <c r="P52" s="11">
        <v>3.1686099816494379E-4</v>
      </c>
      <c r="Q52" s="11">
        <v>3.1686099816494379E-4</v>
      </c>
      <c r="R52" s="11">
        <v>3.1686099816494379E-4</v>
      </c>
      <c r="S52" s="11">
        <v>3.1686099816494379E-4</v>
      </c>
      <c r="T52" s="11">
        <v>5.0000000000000001E-4</v>
      </c>
      <c r="U52" s="11">
        <v>5.0000000000000001E-4</v>
      </c>
      <c r="V52" s="11">
        <v>5.0000000000000001E-4</v>
      </c>
      <c r="W52" s="11">
        <v>5.0000000000000001E-4</v>
      </c>
      <c r="X52" s="11">
        <v>5.0000000000000001E-4</v>
      </c>
      <c r="Y52" s="11">
        <v>5.0000000000000001E-4</v>
      </c>
      <c r="Z52" s="11">
        <v>4.0000000000000002E-4</v>
      </c>
      <c r="AA52" s="11">
        <v>4.0000000000000002E-4</v>
      </c>
      <c r="AB52" s="11">
        <v>4.0000000000000002E-4</v>
      </c>
      <c r="AC52" s="11">
        <v>4.0000000000000002E-4</v>
      </c>
      <c r="AD52" s="11">
        <v>4.0000000000000002E-4</v>
      </c>
    </row>
    <row r="53" spans="1:30" x14ac:dyDescent="0.25">
      <c r="A53" s="6" t="s">
        <v>13</v>
      </c>
      <c r="B53" s="11">
        <v>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2.6757155129717157E-4</v>
      </c>
      <c r="I53" s="11">
        <v>2.6757155129717157E-4</v>
      </c>
      <c r="J53" s="11">
        <v>2.6757155129717157E-4</v>
      </c>
      <c r="K53" s="11">
        <v>2.6757155129717157E-4</v>
      </c>
      <c r="L53" s="11">
        <v>2.6757155129717157E-4</v>
      </c>
      <c r="M53" s="11">
        <v>2.6757155129717157E-4</v>
      </c>
      <c r="N53" s="11">
        <v>3.1686099816494379E-4</v>
      </c>
      <c r="O53" s="11">
        <v>3.1686099816494379E-4</v>
      </c>
      <c r="P53" s="11">
        <v>3.1686099816494379E-4</v>
      </c>
      <c r="Q53" s="11">
        <v>3.1686099816494379E-4</v>
      </c>
      <c r="R53" s="11">
        <v>3.1686099816494379E-4</v>
      </c>
      <c r="S53" s="11">
        <v>3.1686099816494379E-4</v>
      </c>
      <c r="T53" s="11">
        <v>5.0000000000000001E-4</v>
      </c>
      <c r="U53" s="11">
        <v>5.0000000000000001E-4</v>
      </c>
      <c r="V53" s="11">
        <v>5.0000000000000001E-4</v>
      </c>
      <c r="W53" s="11">
        <v>5.0000000000000001E-4</v>
      </c>
      <c r="X53" s="11">
        <v>5.0000000000000001E-4</v>
      </c>
      <c r="Y53" s="11">
        <v>5.0000000000000001E-4</v>
      </c>
      <c r="Z53" s="11">
        <v>4.0000000000000002E-4</v>
      </c>
      <c r="AA53" s="11">
        <v>4.0000000000000002E-4</v>
      </c>
      <c r="AB53" s="11">
        <v>4.0000000000000002E-4</v>
      </c>
      <c r="AC53" s="11">
        <v>4.0000000000000002E-4</v>
      </c>
      <c r="AD53" s="11">
        <v>4.0000000000000002E-4</v>
      </c>
    </row>
    <row r="54" spans="1:30" x14ac:dyDescent="0.25">
      <c r="A54" s="6" t="s">
        <v>14</v>
      </c>
      <c r="B54" s="11">
        <v>0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2.6757155129717157E-4</v>
      </c>
      <c r="I54" s="11">
        <v>2.6757155129717157E-4</v>
      </c>
      <c r="J54" s="11">
        <v>2.6757155129717157E-4</v>
      </c>
      <c r="K54" s="11">
        <v>2.6757155129717157E-4</v>
      </c>
      <c r="L54" s="11">
        <v>2.6757155129717157E-4</v>
      </c>
      <c r="M54" s="11">
        <v>2.6757155129717157E-4</v>
      </c>
      <c r="N54" s="11">
        <v>3.1686099816494379E-4</v>
      </c>
      <c r="O54" s="11">
        <v>3.1686099816494379E-4</v>
      </c>
      <c r="P54" s="11">
        <v>3.1686099816494379E-4</v>
      </c>
      <c r="Q54" s="11">
        <v>3.1686099816494379E-4</v>
      </c>
      <c r="R54" s="11">
        <v>3.1686099816494379E-4</v>
      </c>
      <c r="S54" s="11">
        <v>3.1686099816494379E-4</v>
      </c>
      <c r="T54" s="11">
        <v>5.0000000000000001E-4</v>
      </c>
      <c r="U54" s="11">
        <v>5.0000000000000001E-4</v>
      </c>
      <c r="V54" s="11">
        <v>5.0000000000000001E-4</v>
      </c>
      <c r="W54" s="11">
        <v>5.0000000000000001E-4</v>
      </c>
      <c r="X54" s="11">
        <v>5.0000000000000001E-4</v>
      </c>
      <c r="Y54" s="11">
        <v>5.0000000000000001E-4</v>
      </c>
      <c r="Z54" s="11">
        <v>4.0000000000000002E-4</v>
      </c>
      <c r="AA54" s="11">
        <v>4.0000000000000002E-4</v>
      </c>
      <c r="AB54" s="11">
        <v>4.0000000000000002E-4</v>
      </c>
      <c r="AC54" s="11">
        <v>4.0000000000000002E-4</v>
      </c>
      <c r="AD54" s="11">
        <v>4.0000000000000002E-4</v>
      </c>
    </row>
    <row r="55" spans="1:30" x14ac:dyDescent="0.25">
      <c r="A55" s="6" t="s">
        <v>15</v>
      </c>
      <c r="B55" s="11">
        <v>0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2.6757155129717157E-4</v>
      </c>
      <c r="I55" s="11">
        <v>2.6757155129717157E-4</v>
      </c>
      <c r="J55" s="11">
        <v>2.6757155129717157E-4</v>
      </c>
      <c r="K55" s="11">
        <v>2.6757155129717157E-4</v>
      </c>
      <c r="L55" s="11">
        <v>2.6757155129717157E-4</v>
      </c>
      <c r="M55" s="11">
        <v>2.6757155129717157E-4</v>
      </c>
      <c r="N55" s="11">
        <v>3.1686099816494379E-4</v>
      </c>
      <c r="O55" s="11">
        <v>3.1686099816494379E-4</v>
      </c>
      <c r="P55" s="11">
        <v>3.1686099816494379E-4</v>
      </c>
      <c r="Q55" s="11">
        <v>3.1686099816494379E-4</v>
      </c>
      <c r="R55" s="11">
        <v>3.1686099816494379E-4</v>
      </c>
      <c r="S55" s="11">
        <v>3.1686099816494379E-4</v>
      </c>
      <c r="T55" s="11">
        <v>5.0000000000000001E-4</v>
      </c>
      <c r="U55" s="11">
        <v>5.0000000000000001E-4</v>
      </c>
      <c r="V55" s="11">
        <v>5.0000000000000001E-4</v>
      </c>
      <c r="W55" s="11">
        <v>5.0000000000000001E-4</v>
      </c>
      <c r="X55" s="11">
        <v>5.0000000000000001E-4</v>
      </c>
      <c r="Y55" s="11">
        <v>5.0000000000000001E-4</v>
      </c>
      <c r="Z55" s="11">
        <v>4.0000000000000002E-4</v>
      </c>
      <c r="AA55" s="11">
        <v>4.0000000000000002E-4</v>
      </c>
      <c r="AB55" s="11">
        <v>4.0000000000000002E-4</v>
      </c>
      <c r="AC55" s="11">
        <v>4.0000000000000002E-4</v>
      </c>
      <c r="AD55" s="11">
        <v>4.0000000000000002E-4</v>
      </c>
    </row>
    <row r="56" spans="1:30" x14ac:dyDescent="0.25">
      <c r="A56" s="12" t="s">
        <v>8</v>
      </c>
      <c r="B56" s="12">
        <f>SUM(B44:B55)</f>
        <v>0</v>
      </c>
      <c r="C56" s="12">
        <f t="shared" ref="C56:T56" si="5">SUM(C44:C55)</f>
        <v>0</v>
      </c>
      <c r="D56" s="12">
        <f t="shared" si="5"/>
        <v>0</v>
      </c>
      <c r="E56" s="12">
        <f t="shared" si="5"/>
        <v>0</v>
      </c>
      <c r="F56" s="12">
        <f t="shared" si="5"/>
        <v>0</v>
      </c>
      <c r="G56" s="12">
        <f t="shared" si="5"/>
        <v>0</v>
      </c>
      <c r="H56" s="12">
        <f t="shared" si="5"/>
        <v>3.2108586155660582E-3</v>
      </c>
      <c r="I56" s="12">
        <f t="shared" si="5"/>
        <v>3.2108586155660582E-3</v>
      </c>
      <c r="J56" s="12">
        <f t="shared" si="5"/>
        <v>3.2108586155660582E-3</v>
      </c>
      <c r="K56" s="12">
        <f t="shared" si="5"/>
        <v>3.2108586155660582E-3</v>
      </c>
      <c r="L56" s="12">
        <f t="shared" si="5"/>
        <v>3.2108586155660582E-3</v>
      </c>
      <c r="M56" s="12">
        <f t="shared" si="5"/>
        <v>3.2108586155660582E-3</v>
      </c>
      <c r="N56" s="12">
        <f t="shared" si="5"/>
        <v>3.8023319779793264E-3</v>
      </c>
      <c r="O56" s="12">
        <f t="shared" si="5"/>
        <v>3.8023319779793264E-3</v>
      </c>
      <c r="P56" s="12">
        <f t="shared" si="5"/>
        <v>3.8023319779793264E-3</v>
      </c>
      <c r="Q56" s="12">
        <f t="shared" si="5"/>
        <v>3.8023319779793264E-3</v>
      </c>
      <c r="R56" s="12">
        <f t="shared" si="5"/>
        <v>3.8023319779793264E-3</v>
      </c>
      <c r="S56" s="12">
        <f t="shared" si="5"/>
        <v>3.8023319779793264E-3</v>
      </c>
      <c r="T56" s="12">
        <f t="shared" si="5"/>
        <v>6.0000000000000019E-3</v>
      </c>
      <c r="U56" s="12">
        <f t="shared" ref="U56:AD56" si="6">SUM(U44:U55)</f>
        <v>6.0000000000000019E-3</v>
      </c>
      <c r="V56" s="12">
        <f t="shared" si="6"/>
        <v>6.0000000000000019E-3</v>
      </c>
      <c r="W56" s="12">
        <f t="shared" si="6"/>
        <v>6.0000000000000019E-3</v>
      </c>
      <c r="X56" s="12">
        <f t="shared" si="6"/>
        <v>6.0000000000000019E-3</v>
      </c>
      <c r="Y56" s="12">
        <f t="shared" si="6"/>
        <v>6.0000000000000019E-3</v>
      </c>
      <c r="Z56" s="12">
        <f t="shared" si="6"/>
        <v>4.8000000000000013E-3</v>
      </c>
      <c r="AA56" s="12">
        <f t="shared" si="6"/>
        <v>4.8000000000000013E-3</v>
      </c>
      <c r="AB56" s="12">
        <f t="shared" si="6"/>
        <v>4.8000000000000013E-3</v>
      </c>
      <c r="AC56" s="12">
        <f t="shared" si="6"/>
        <v>4.8000000000000013E-3</v>
      </c>
      <c r="AD56" s="12">
        <f t="shared" si="6"/>
        <v>4.8000000000000013E-3</v>
      </c>
    </row>
    <row r="57" spans="1:30" hidden="1" x14ac:dyDescent="0.25">
      <c r="A57" s="64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6"/>
    </row>
    <row r="58" spans="1:30" ht="15.75" hidden="1" x14ac:dyDescent="0.25">
      <c r="A58" s="61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3"/>
    </row>
    <row r="59" spans="1:30" ht="15.75" hidden="1" x14ac:dyDescent="0.25">
      <c r="A59" s="61" t="s">
        <v>0</v>
      </c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3"/>
    </row>
    <row r="60" spans="1:30" ht="12.75" hidden="1" thickBot="1" x14ac:dyDescent="0.3">
      <c r="A60" s="58" t="s">
        <v>18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60"/>
    </row>
    <row r="61" spans="1:30" hidden="1" x14ac:dyDescent="0.25">
      <c r="A61" s="9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</row>
    <row r="62" spans="1:30" hidden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R62" s="10"/>
    </row>
    <row r="63" spans="1:30" ht="15" hidden="1" x14ac:dyDescent="0.25">
      <c r="A63" s="19"/>
      <c r="B63" s="27"/>
      <c r="C63" s="22"/>
      <c r="D63" s="28"/>
    </row>
    <row r="64" spans="1:30" ht="15" hidden="1" x14ac:dyDescent="0.25">
      <c r="A64" s="19"/>
      <c r="B64" s="29"/>
      <c r="C64" s="30"/>
      <c r="D64" s="30"/>
    </row>
    <row r="65" spans="1:11" ht="15" hidden="1" x14ac:dyDescent="0.25">
      <c r="A65" s="19"/>
      <c r="B65" s="26"/>
      <c r="C65" s="20"/>
      <c r="D65" s="20"/>
      <c r="E65" s="20"/>
      <c r="K65" s="37"/>
    </row>
    <row r="66" spans="1:11" ht="15" hidden="1" x14ac:dyDescent="0.25">
      <c r="A66" s="19"/>
      <c r="B66" s="26"/>
      <c r="C66" s="20"/>
      <c r="D66" s="20"/>
      <c r="E66" s="20"/>
      <c r="K66" s="37"/>
    </row>
    <row r="67" spans="1:11" ht="15" hidden="1" x14ac:dyDescent="0.25">
      <c r="A67" s="19"/>
      <c r="B67" s="26"/>
      <c r="C67" s="20"/>
      <c r="D67" s="20"/>
      <c r="E67" s="20"/>
      <c r="K67" s="37"/>
    </row>
    <row r="68" spans="1:11" ht="15" hidden="1" x14ac:dyDescent="0.25">
      <c r="A68" s="19"/>
      <c r="B68" s="26"/>
      <c r="C68" s="26"/>
      <c r="D68" s="26"/>
      <c r="E68" s="26"/>
      <c r="K68" s="37"/>
    </row>
    <row r="69" spans="1:11" hidden="1" x14ac:dyDescent="0.25">
      <c r="B69" s="20"/>
      <c r="C69" s="20"/>
      <c r="D69" s="20"/>
      <c r="E69" s="20"/>
      <c r="K69" s="37"/>
    </row>
    <row r="70" spans="1:11" hidden="1" x14ac:dyDescent="0.25">
      <c r="A70" s="19"/>
      <c r="B70" s="20"/>
      <c r="C70" s="20"/>
      <c r="D70" s="20"/>
      <c r="E70" s="20"/>
      <c r="K70" s="37"/>
    </row>
    <row r="71" spans="1:11" hidden="1" x14ac:dyDescent="0.25">
      <c r="A71" s="19"/>
      <c r="B71" s="20"/>
      <c r="C71" s="20"/>
      <c r="D71" s="20"/>
      <c r="E71" s="20"/>
      <c r="K71" s="37"/>
    </row>
    <row r="72" spans="1:11" hidden="1" x14ac:dyDescent="0.25">
      <c r="A72" s="19"/>
      <c r="B72" s="20"/>
      <c r="C72" s="20"/>
      <c r="D72" s="20"/>
      <c r="E72" s="20"/>
      <c r="K72" s="37"/>
    </row>
    <row r="73" spans="1:11" hidden="1" x14ac:dyDescent="0.25">
      <c r="A73" s="19"/>
      <c r="B73" s="20"/>
      <c r="C73" s="20"/>
      <c r="D73" s="20"/>
      <c r="E73" s="20"/>
      <c r="K73" s="37"/>
    </row>
    <row r="74" spans="1:11" hidden="1" x14ac:dyDescent="0.25">
      <c r="A74" s="19"/>
      <c r="B74" s="20"/>
      <c r="C74" s="20"/>
      <c r="D74" s="20"/>
      <c r="E74" s="20"/>
      <c r="K74" s="37"/>
    </row>
    <row r="75" spans="1:11" hidden="1" x14ac:dyDescent="0.25">
      <c r="A75" s="19"/>
      <c r="B75" s="20"/>
      <c r="C75" s="20"/>
      <c r="D75" s="20"/>
      <c r="E75" s="20"/>
      <c r="K75" s="37"/>
    </row>
    <row r="76" spans="1:11" hidden="1" x14ac:dyDescent="0.25">
      <c r="A76" s="19"/>
      <c r="B76" s="20"/>
      <c r="C76" s="20"/>
      <c r="D76" s="20"/>
      <c r="E76" s="20"/>
      <c r="K76" s="37"/>
    </row>
    <row r="77" spans="1:11" hidden="1" x14ac:dyDescent="0.25">
      <c r="A77" s="19"/>
      <c r="B77" s="20"/>
      <c r="C77" s="20"/>
      <c r="D77" s="20"/>
      <c r="E77" s="20"/>
      <c r="K77" s="37"/>
    </row>
    <row r="78" spans="1:11" hidden="1" x14ac:dyDescent="0.25">
      <c r="A78" s="19"/>
      <c r="B78" s="20"/>
      <c r="C78" s="20"/>
      <c r="D78" s="20"/>
      <c r="E78" s="20"/>
      <c r="K78" s="37"/>
    </row>
    <row r="79" spans="1:11" hidden="1" x14ac:dyDescent="0.25">
      <c r="A79" s="19"/>
      <c r="B79" s="20"/>
      <c r="C79" s="20"/>
      <c r="D79" s="20"/>
      <c r="E79" s="20"/>
      <c r="K79" s="37"/>
    </row>
    <row r="80" spans="1:11" hidden="1" x14ac:dyDescent="0.25">
      <c r="A80" s="19"/>
      <c r="B80" s="20"/>
      <c r="C80" s="20"/>
      <c r="D80" s="20"/>
      <c r="E80" s="20"/>
      <c r="K80" s="37"/>
    </row>
    <row r="81" spans="2:11" hidden="1" x14ac:dyDescent="0.25">
      <c r="B81" s="19"/>
      <c r="C81" s="20"/>
      <c r="D81" s="20"/>
      <c r="E81" s="20"/>
      <c r="K81" s="37"/>
    </row>
    <row r="82" spans="2:11" hidden="1" x14ac:dyDescent="0.25">
      <c r="B82" s="19"/>
      <c r="C82" s="20"/>
      <c r="D82" s="20"/>
      <c r="E82" s="20"/>
      <c r="K82" s="37"/>
    </row>
    <row r="83" spans="2:11" hidden="1" x14ac:dyDescent="0.25">
      <c r="B83" s="19"/>
      <c r="C83" s="20"/>
      <c r="D83" s="20"/>
      <c r="E83" s="20"/>
      <c r="K83" s="37"/>
    </row>
    <row r="84" spans="2:11" hidden="1" x14ac:dyDescent="0.25"/>
    <row r="85" spans="2:11" hidden="1" x14ac:dyDescent="0.25"/>
    <row r="86" spans="2:11" hidden="1" x14ac:dyDescent="0.25"/>
    <row r="87" spans="2:11" hidden="1" x14ac:dyDescent="0.25"/>
    <row r="88" spans="2:11" hidden="1" x14ac:dyDescent="0.25"/>
    <row r="89" spans="2:11" hidden="1" x14ac:dyDescent="0.25"/>
    <row r="90" spans="2:11" hidden="1" x14ac:dyDescent="0.25"/>
    <row r="91" spans="2:11" hidden="1" x14ac:dyDescent="0.25"/>
    <row r="92" spans="2:11" hidden="1" x14ac:dyDescent="0.25"/>
    <row r="93" spans="2:11" hidden="1" x14ac:dyDescent="0.25"/>
    <row r="94" spans="2:11" hidden="1" x14ac:dyDescent="0.25"/>
    <row r="95" spans="2:11" hidden="1" x14ac:dyDescent="0.25"/>
    <row r="96" spans="2:11" hidden="1" x14ac:dyDescent="0.25"/>
    <row r="97" spans="10:10" hidden="1" x14ac:dyDescent="0.25"/>
    <row r="98" spans="10:10" hidden="1" x14ac:dyDescent="0.25"/>
    <row r="99" spans="10:10" hidden="1" x14ac:dyDescent="0.25"/>
    <row r="105" spans="10:10" x14ac:dyDescent="0.25">
      <c r="J105" s="1" t="s">
        <v>71</v>
      </c>
    </row>
  </sheetData>
  <mergeCells count="7">
    <mergeCell ref="A2:AD2"/>
    <mergeCell ref="A3:AD3"/>
    <mergeCell ref="A4:AD4"/>
    <mergeCell ref="A60:S60"/>
    <mergeCell ref="A57:S57"/>
    <mergeCell ref="A58:S58"/>
    <mergeCell ref="A59:S59"/>
  </mergeCells>
  <printOptions horizontalCentered="1"/>
  <pageMargins left="0.70866141732283472" right="0.70866141732283472" top="0.74803149606299213" bottom="0.74803149606299213" header="0.31496062992125984" footer="0.31496062992125984"/>
  <pageSetup scale="54" orientation="landscape" r:id="rId1"/>
  <rowBreaks count="1" manualBreakCount="1">
    <brk id="2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U69"/>
  <sheetViews>
    <sheetView topLeftCell="A16" workbookViewId="0">
      <selection activeCell="B24" sqref="B24:S35"/>
    </sheetView>
  </sheetViews>
  <sheetFormatPr baseColWidth="10" defaultColWidth="9.140625" defaultRowHeight="15" x14ac:dyDescent="0.25"/>
  <cols>
    <col min="2" max="2" width="13.7109375" bestFit="1" customWidth="1"/>
    <col min="3" max="5" width="18.42578125" bestFit="1" customWidth="1"/>
    <col min="15" max="15" width="10" bestFit="1" customWidth="1"/>
    <col min="18" max="18" width="9.5703125" bestFit="1" customWidth="1"/>
    <col min="19" max="19" width="10" bestFit="1" customWidth="1"/>
  </cols>
  <sheetData>
    <row r="2" spans="1:21" x14ac:dyDescent="0.25">
      <c r="A2" s="21" t="s">
        <v>9</v>
      </c>
    </row>
    <row r="3" spans="1:21" x14ac:dyDescent="0.25">
      <c r="A3" s="9"/>
    </row>
    <row r="4" spans="1:21" x14ac:dyDescent="0.25">
      <c r="A4" s="18" t="s">
        <v>1</v>
      </c>
      <c r="B4" s="3">
        <v>43983</v>
      </c>
      <c r="C4" s="3">
        <v>44013</v>
      </c>
      <c r="D4" s="3">
        <v>44044</v>
      </c>
      <c r="E4" s="3">
        <v>44075</v>
      </c>
      <c r="F4" s="3">
        <v>44105</v>
      </c>
      <c r="G4" s="3">
        <v>44136</v>
      </c>
      <c r="H4" s="3">
        <v>44166</v>
      </c>
      <c r="I4" s="3">
        <v>44197</v>
      </c>
      <c r="J4" s="3">
        <v>44228</v>
      </c>
      <c r="K4" s="3">
        <v>44256</v>
      </c>
      <c r="L4" s="3">
        <v>44287</v>
      </c>
      <c r="M4" s="3">
        <v>44317</v>
      </c>
      <c r="N4" s="3">
        <v>44348</v>
      </c>
      <c r="O4" s="3">
        <v>44378</v>
      </c>
      <c r="P4" s="3">
        <v>44409</v>
      </c>
      <c r="Q4" s="3">
        <v>44440</v>
      </c>
      <c r="R4" s="3">
        <v>44470</v>
      </c>
      <c r="S4" s="3">
        <v>44501</v>
      </c>
      <c r="T4" s="3">
        <v>44531</v>
      </c>
    </row>
    <row r="5" spans="1:21" x14ac:dyDescent="0.25">
      <c r="A5" s="4" t="s">
        <v>2</v>
      </c>
      <c r="B5" s="57">
        <v>2871</v>
      </c>
      <c r="C5" s="57">
        <v>2871</v>
      </c>
      <c r="D5" s="57">
        <v>2871</v>
      </c>
      <c r="E5" s="57">
        <v>2871</v>
      </c>
      <c r="F5" s="57">
        <v>2871</v>
      </c>
      <c r="G5" s="57">
        <v>2871</v>
      </c>
      <c r="H5" s="57">
        <v>2871</v>
      </c>
      <c r="I5" s="57">
        <v>2954</v>
      </c>
      <c r="J5" s="57">
        <v>2954</v>
      </c>
      <c r="K5" s="57">
        <v>2954</v>
      </c>
      <c r="L5" s="57">
        <v>2954</v>
      </c>
      <c r="M5" s="57">
        <v>2954</v>
      </c>
      <c r="N5" s="57">
        <v>2954</v>
      </c>
      <c r="O5" s="57">
        <v>2954</v>
      </c>
      <c r="P5" s="57">
        <v>2954</v>
      </c>
      <c r="Q5" s="57">
        <v>2954</v>
      </c>
      <c r="R5" s="57">
        <v>2954</v>
      </c>
      <c r="S5" s="57">
        <v>2954</v>
      </c>
      <c r="T5" s="57">
        <v>2954</v>
      </c>
      <c r="U5" s="37"/>
    </row>
    <row r="6" spans="1:21" x14ac:dyDescent="0.25">
      <c r="A6" s="4" t="s">
        <v>3</v>
      </c>
      <c r="B6" s="57">
        <v>2361</v>
      </c>
      <c r="C6" s="57">
        <v>2361</v>
      </c>
      <c r="D6" s="57">
        <v>2361</v>
      </c>
      <c r="E6" s="57">
        <v>2361</v>
      </c>
      <c r="F6" s="57">
        <v>2361</v>
      </c>
      <c r="G6" s="57">
        <v>2361</v>
      </c>
      <c r="H6" s="57">
        <v>2361</v>
      </c>
      <c r="I6" s="57">
        <v>2495</v>
      </c>
      <c r="J6" s="57">
        <v>2495</v>
      </c>
      <c r="K6" s="57">
        <v>2495</v>
      </c>
      <c r="L6" s="57">
        <v>2495</v>
      </c>
      <c r="M6" s="57">
        <v>2495</v>
      </c>
      <c r="N6" s="57">
        <v>2495</v>
      </c>
      <c r="O6" s="57">
        <v>2495</v>
      </c>
      <c r="P6" s="57">
        <v>2495</v>
      </c>
      <c r="Q6" s="57">
        <v>2495</v>
      </c>
      <c r="R6" s="57">
        <v>2495</v>
      </c>
      <c r="S6" s="57">
        <v>2495</v>
      </c>
      <c r="T6" s="57">
        <v>2495</v>
      </c>
      <c r="U6" s="37"/>
    </row>
    <row r="7" spans="1:21" x14ac:dyDescent="0.25">
      <c r="A7" s="4" t="s">
        <v>4</v>
      </c>
      <c r="B7" s="57">
        <v>2544</v>
      </c>
      <c r="C7" s="57">
        <v>2536</v>
      </c>
      <c r="D7" s="57">
        <v>2538</v>
      </c>
      <c r="E7" s="57">
        <v>2512</v>
      </c>
      <c r="F7" s="57">
        <v>2512</v>
      </c>
      <c r="G7" s="57">
        <v>2510</v>
      </c>
      <c r="H7" s="57">
        <v>2679</v>
      </c>
      <c r="I7" s="57">
        <v>2532</v>
      </c>
      <c r="J7" s="57">
        <v>2533</v>
      </c>
      <c r="K7" s="57">
        <v>2639</v>
      </c>
      <c r="L7" s="57">
        <v>2594</v>
      </c>
      <c r="M7" s="57">
        <v>2640</v>
      </c>
      <c r="N7" s="57">
        <v>2615</v>
      </c>
      <c r="O7" s="57">
        <v>2620</v>
      </c>
      <c r="P7" s="57">
        <v>2619</v>
      </c>
      <c r="Q7" s="57">
        <v>2631</v>
      </c>
      <c r="R7" s="57">
        <v>2631</v>
      </c>
      <c r="S7" s="57">
        <v>2632</v>
      </c>
      <c r="T7" s="57">
        <v>2551</v>
      </c>
      <c r="U7" s="1" t="s">
        <v>71</v>
      </c>
    </row>
    <row r="8" spans="1:21" x14ac:dyDescent="0.25">
      <c r="A8" s="4" t="s">
        <v>5</v>
      </c>
      <c r="B8" s="57">
        <v>2761</v>
      </c>
      <c r="C8" s="57">
        <v>2904</v>
      </c>
      <c r="D8" s="57">
        <v>2897</v>
      </c>
      <c r="E8" s="57">
        <v>2905</v>
      </c>
      <c r="F8" s="57">
        <v>2906</v>
      </c>
      <c r="G8" s="57">
        <v>2906</v>
      </c>
      <c r="H8" s="57">
        <v>3241</v>
      </c>
      <c r="I8" s="57">
        <v>3240</v>
      </c>
      <c r="J8" s="57">
        <v>3241</v>
      </c>
      <c r="K8" s="57">
        <v>3242</v>
      </c>
      <c r="L8" s="57">
        <v>3242</v>
      </c>
      <c r="M8" s="57">
        <v>3427</v>
      </c>
      <c r="N8" s="57">
        <v>3411</v>
      </c>
      <c r="O8" s="57">
        <v>3540</v>
      </c>
      <c r="P8" s="57">
        <v>3533</v>
      </c>
      <c r="Q8" s="57">
        <v>3541</v>
      </c>
      <c r="R8" s="57">
        <v>3541</v>
      </c>
      <c r="S8" s="57">
        <v>3541</v>
      </c>
      <c r="T8" s="57">
        <v>3842</v>
      </c>
      <c r="U8" s="37"/>
    </row>
    <row r="9" spans="1:21" x14ac:dyDescent="0.25">
      <c r="A9" s="4" t="s">
        <v>6</v>
      </c>
      <c r="B9" s="57">
        <v>2021</v>
      </c>
      <c r="C9" s="57">
        <v>2021</v>
      </c>
      <c r="D9" s="57">
        <v>2021</v>
      </c>
      <c r="E9" s="57">
        <v>2021</v>
      </c>
      <c r="F9" s="57">
        <v>2021</v>
      </c>
      <c r="G9" s="57">
        <v>2021</v>
      </c>
      <c r="H9" s="57">
        <v>2021</v>
      </c>
      <c r="I9" s="57">
        <v>2095</v>
      </c>
      <c r="J9" s="57">
        <v>2095</v>
      </c>
      <c r="K9" s="57">
        <v>2095</v>
      </c>
      <c r="L9" s="57">
        <v>2095</v>
      </c>
      <c r="M9" s="57">
        <v>2095</v>
      </c>
      <c r="N9" s="57">
        <v>2095</v>
      </c>
      <c r="O9" s="57">
        <v>2095</v>
      </c>
      <c r="P9" s="57">
        <v>2095</v>
      </c>
      <c r="Q9" s="57">
        <v>2095</v>
      </c>
      <c r="R9" s="57">
        <v>2095</v>
      </c>
      <c r="S9" s="57">
        <v>2095</v>
      </c>
      <c r="T9" s="57">
        <v>2095</v>
      </c>
      <c r="U9" s="37"/>
    </row>
    <row r="10" spans="1:21" x14ac:dyDescent="0.25">
      <c r="A10" s="4" t="s">
        <v>7</v>
      </c>
      <c r="B10" s="4">
        <v>2165</v>
      </c>
      <c r="C10" s="4">
        <v>2165</v>
      </c>
      <c r="D10" s="4">
        <v>2165</v>
      </c>
      <c r="E10" s="4">
        <v>2165</v>
      </c>
      <c r="F10" s="4">
        <v>2165</v>
      </c>
      <c r="G10" s="4">
        <v>2165</v>
      </c>
      <c r="H10" s="4">
        <v>2165</v>
      </c>
      <c r="I10" s="4">
        <v>2165</v>
      </c>
      <c r="J10" s="4">
        <v>2165</v>
      </c>
      <c r="K10" s="4">
        <v>2165</v>
      </c>
      <c r="L10" s="4">
        <v>2165</v>
      </c>
      <c r="M10" s="4">
        <v>2165</v>
      </c>
      <c r="N10" s="5">
        <v>2166</v>
      </c>
      <c r="O10" s="5">
        <v>2166</v>
      </c>
      <c r="P10" s="5">
        <v>2166</v>
      </c>
      <c r="Q10" s="5">
        <v>2166</v>
      </c>
      <c r="R10" s="5">
        <v>2166</v>
      </c>
      <c r="S10" s="5">
        <v>2166</v>
      </c>
      <c r="T10" s="5">
        <v>2166</v>
      </c>
      <c r="U10" s="56"/>
    </row>
    <row r="11" spans="1:21" x14ac:dyDescent="0.25">
      <c r="A11" s="6" t="s">
        <v>10</v>
      </c>
      <c r="B11" s="57">
        <v>568</v>
      </c>
      <c r="C11" s="57">
        <v>568</v>
      </c>
      <c r="D11" s="57">
        <v>568</v>
      </c>
      <c r="E11" s="57">
        <v>568</v>
      </c>
      <c r="F11" s="57">
        <v>568</v>
      </c>
      <c r="G11" s="57">
        <v>572</v>
      </c>
      <c r="H11" s="57">
        <v>572</v>
      </c>
      <c r="I11" s="57">
        <v>572</v>
      </c>
      <c r="J11" s="57">
        <v>572</v>
      </c>
      <c r="K11" s="57">
        <v>572</v>
      </c>
      <c r="L11" s="57">
        <v>572</v>
      </c>
      <c r="M11" s="57">
        <v>572</v>
      </c>
      <c r="N11" s="57">
        <v>572</v>
      </c>
      <c r="O11" s="57">
        <v>573</v>
      </c>
      <c r="P11" s="57">
        <v>573</v>
      </c>
      <c r="Q11" s="57">
        <v>573</v>
      </c>
      <c r="R11" s="57">
        <v>573</v>
      </c>
      <c r="S11" s="57">
        <v>573</v>
      </c>
      <c r="T11" s="57">
        <v>573</v>
      </c>
      <c r="U11" s="1"/>
    </row>
    <row r="12" spans="1:21" x14ac:dyDescent="0.25">
      <c r="A12" s="6" t="s">
        <v>11</v>
      </c>
      <c r="B12" s="6">
        <v>1</v>
      </c>
      <c r="C12" s="6">
        <v>1</v>
      </c>
      <c r="D12" s="6">
        <v>1</v>
      </c>
      <c r="E12" s="6">
        <v>1</v>
      </c>
      <c r="F12" s="6">
        <v>1</v>
      </c>
      <c r="G12" s="6">
        <v>1</v>
      </c>
      <c r="H12" s="6">
        <v>1</v>
      </c>
      <c r="I12" s="6">
        <v>1</v>
      </c>
      <c r="J12" s="5">
        <v>2</v>
      </c>
      <c r="K12" s="5">
        <v>2</v>
      </c>
      <c r="L12" s="5">
        <v>2</v>
      </c>
      <c r="M12" s="5">
        <v>2</v>
      </c>
      <c r="N12" s="5">
        <v>2</v>
      </c>
      <c r="O12" s="5">
        <v>2</v>
      </c>
      <c r="P12" s="5">
        <v>2</v>
      </c>
      <c r="Q12" s="5">
        <v>2</v>
      </c>
      <c r="R12" s="5">
        <v>2</v>
      </c>
      <c r="S12" s="5">
        <v>2</v>
      </c>
      <c r="T12" s="5">
        <v>2</v>
      </c>
      <c r="U12" s="56"/>
    </row>
    <row r="13" spans="1:21" x14ac:dyDescent="0.25">
      <c r="A13" s="6" t="s">
        <v>12</v>
      </c>
      <c r="B13" s="36">
        <v>22</v>
      </c>
      <c r="C13" s="36">
        <v>22</v>
      </c>
      <c r="D13" s="36">
        <v>22</v>
      </c>
      <c r="E13" s="36">
        <v>22</v>
      </c>
      <c r="F13" s="36">
        <v>22</v>
      </c>
      <c r="G13" s="36">
        <v>22</v>
      </c>
      <c r="H13" s="36">
        <v>22</v>
      </c>
      <c r="I13" s="36">
        <v>22</v>
      </c>
      <c r="J13" s="36">
        <v>22</v>
      </c>
      <c r="K13" s="36">
        <v>22</v>
      </c>
      <c r="L13" s="36">
        <v>22</v>
      </c>
      <c r="M13" s="36">
        <v>22</v>
      </c>
      <c r="N13" s="36">
        <v>22</v>
      </c>
      <c r="O13" s="36">
        <v>22</v>
      </c>
      <c r="P13" s="36">
        <v>22</v>
      </c>
      <c r="Q13" s="36">
        <v>22</v>
      </c>
      <c r="R13" s="36">
        <v>22</v>
      </c>
      <c r="S13" s="36">
        <v>22</v>
      </c>
      <c r="T13" s="36">
        <v>22</v>
      </c>
      <c r="U13" s="38"/>
    </row>
    <row r="14" spans="1:21" x14ac:dyDescent="0.25">
      <c r="A14" s="6" t="s">
        <v>13</v>
      </c>
      <c r="B14" s="36">
        <v>7</v>
      </c>
      <c r="C14" s="36">
        <v>7</v>
      </c>
      <c r="D14" s="36">
        <v>7</v>
      </c>
      <c r="E14" s="36">
        <v>7</v>
      </c>
      <c r="F14" s="36">
        <v>7</v>
      </c>
      <c r="G14" s="36">
        <v>7</v>
      </c>
      <c r="H14" s="36">
        <v>7</v>
      </c>
      <c r="I14" s="36">
        <v>7</v>
      </c>
      <c r="J14" s="36">
        <v>7</v>
      </c>
      <c r="K14" s="36">
        <v>7</v>
      </c>
      <c r="L14" s="36">
        <v>7</v>
      </c>
      <c r="M14" s="36">
        <v>7</v>
      </c>
      <c r="N14" s="36">
        <v>7</v>
      </c>
      <c r="O14" s="36">
        <v>7</v>
      </c>
      <c r="P14" s="36">
        <v>7</v>
      </c>
      <c r="Q14" s="36">
        <v>7</v>
      </c>
      <c r="R14" s="36">
        <v>7</v>
      </c>
      <c r="S14" s="36">
        <v>7</v>
      </c>
      <c r="T14" s="36">
        <v>7</v>
      </c>
      <c r="U14" s="37"/>
    </row>
    <row r="15" spans="1:21" x14ac:dyDescent="0.25">
      <c r="A15" s="6" t="s">
        <v>14</v>
      </c>
      <c r="B15" s="36">
        <v>2</v>
      </c>
      <c r="C15" s="36">
        <v>2</v>
      </c>
      <c r="D15" s="36">
        <v>2</v>
      </c>
      <c r="E15" s="36">
        <v>2</v>
      </c>
      <c r="F15" s="36">
        <v>2</v>
      </c>
      <c r="G15" s="36">
        <v>2</v>
      </c>
      <c r="H15" s="36">
        <v>2</v>
      </c>
      <c r="I15" s="36">
        <v>2</v>
      </c>
      <c r="J15" s="36">
        <v>2</v>
      </c>
      <c r="K15" s="36">
        <v>2</v>
      </c>
      <c r="L15" s="36">
        <v>2</v>
      </c>
      <c r="M15" s="36">
        <v>2</v>
      </c>
      <c r="N15" s="36">
        <v>2</v>
      </c>
      <c r="O15" s="36">
        <v>2</v>
      </c>
      <c r="P15" s="36">
        <v>2</v>
      </c>
      <c r="Q15" s="36">
        <v>2</v>
      </c>
      <c r="R15" s="36">
        <v>2</v>
      </c>
      <c r="S15" s="36">
        <v>2</v>
      </c>
      <c r="T15" s="36">
        <v>2</v>
      </c>
      <c r="U15" s="37"/>
    </row>
    <row r="16" spans="1:21" x14ac:dyDescent="0.25">
      <c r="A16" s="6" t="s">
        <v>15</v>
      </c>
      <c r="B16" s="36">
        <v>8</v>
      </c>
      <c r="C16" s="36">
        <v>8</v>
      </c>
      <c r="D16" s="36">
        <v>8</v>
      </c>
      <c r="E16" s="36">
        <v>8</v>
      </c>
      <c r="F16" s="36">
        <v>8</v>
      </c>
      <c r="G16" s="36">
        <v>8</v>
      </c>
      <c r="H16" s="36">
        <v>8</v>
      </c>
      <c r="I16" s="36">
        <v>8</v>
      </c>
      <c r="J16" s="36">
        <v>8</v>
      </c>
      <c r="K16" s="36">
        <v>8</v>
      </c>
      <c r="L16" s="36">
        <v>8</v>
      </c>
      <c r="M16" s="36">
        <v>8</v>
      </c>
      <c r="N16" s="36">
        <v>8</v>
      </c>
      <c r="O16" s="36">
        <v>8</v>
      </c>
      <c r="P16" s="36">
        <v>8</v>
      </c>
      <c r="Q16" s="36">
        <v>8</v>
      </c>
      <c r="R16" s="36">
        <v>8</v>
      </c>
      <c r="S16" s="36">
        <v>8</v>
      </c>
      <c r="T16" s="36">
        <v>8</v>
      </c>
      <c r="U16" s="37"/>
    </row>
    <row r="17" spans="1:21" x14ac:dyDescent="0.25">
      <c r="A17" s="7" t="s">
        <v>8</v>
      </c>
    </row>
    <row r="20" spans="1:21" x14ac:dyDescent="0.25">
      <c r="A20" s="21" t="s">
        <v>16</v>
      </c>
    </row>
    <row r="22" spans="1:21" x14ac:dyDescent="0.25">
      <c r="B22" s="25"/>
      <c r="C22" s="26"/>
      <c r="D22" s="26"/>
      <c r="E22" s="26"/>
    </row>
    <row r="23" spans="1:21" x14ac:dyDescent="0.25">
      <c r="A23" s="18" t="s">
        <v>1</v>
      </c>
      <c r="B23" s="3">
        <v>44013</v>
      </c>
      <c r="C23" s="3">
        <v>44044</v>
      </c>
      <c r="D23" s="3">
        <v>44075</v>
      </c>
      <c r="E23" s="3">
        <v>44105</v>
      </c>
      <c r="F23" s="3">
        <v>44136</v>
      </c>
      <c r="G23" s="3">
        <v>44166</v>
      </c>
      <c r="H23" s="3">
        <v>44197</v>
      </c>
      <c r="I23" s="3">
        <v>44228</v>
      </c>
      <c r="J23" s="3">
        <v>44256</v>
      </c>
      <c r="K23" s="3">
        <v>44287</v>
      </c>
      <c r="L23" s="3">
        <v>44317</v>
      </c>
      <c r="M23" s="3">
        <v>44348</v>
      </c>
      <c r="N23" s="3">
        <v>44378</v>
      </c>
      <c r="O23" s="3">
        <v>44409</v>
      </c>
      <c r="P23" s="3">
        <v>44440</v>
      </c>
      <c r="Q23" s="3">
        <v>44470</v>
      </c>
      <c r="R23" s="3">
        <v>44501</v>
      </c>
      <c r="S23" s="3">
        <v>44531</v>
      </c>
    </row>
    <row r="24" spans="1:21" x14ac:dyDescent="0.25">
      <c r="A24" s="4" t="s">
        <v>2</v>
      </c>
      <c r="B24" s="4" t="s">
        <v>72</v>
      </c>
      <c r="C24" s="4" t="s">
        <v>73</v>
      </c>
      <c r="D24" s="4" t="s">
        <v>73</v>
      </c>
      <c r="E24" s="4" t="s">
        <v>73</v>
      </c>
      <c r="F24" s="4" t="s">
        <v>74</v>
      </c>
      <c r="G24" s="4" t="s">
        <v>74</v>
      </c>
      <c r="H24" s="4">
        <v>3.1E-2</v>
      </c>
      <c r="I24" s="4">
        <v>3.4200000000000001E-2</v>
      </c>
      <c r="J24" s="4">
        <v>3.4200000000000001E-2</v>
      </c>
      <c r="K24" s="4">
        <v>3.4099999999999998E-2</v>
      </c>
      <c r="L24" s="4">
        <v>3.4099999999999998E-2</v>
      </c>
      <c r="M24" s="4">
        <v>3.4099999999999998E-2</v>
      </c>
      <c r="N24" s="4">
        <v>3.4099999999999998E-2</v>
      </c>
      <c r="O24" s="4">
        <v>3.2599999999999997E-2</v>
      </c>
      <c r="P24" s="4">
        <v>3.2599999999999997E-2</v>
      </c>
      <c r="Q24" s="4">
        <v>3.2599999999999997E-2</v>
      </c>
      <c r="R24" s="4">
        <v>3.27E-2</v>
      </c>
      <c r="S24" s="4">
        <v>3.27E-2</v>
      </c>
      <c r="T24" s="1"/>
      <c r="U24" s="1" t="s">
        <v>71</v>
      </c>
    </row>
    <row r="25" spans="1:21" x14ac:dyDescent="0.25">
      <c r="A25" s="4" t="s">
        <v>3</v>
      </c>
      <c r="B25" s="4" t="s">
        <v>77</v>
      </c>
      <c r="C25" s="4" t="s">
        <v>76</v>
      </c>
      <c r="D25" s="4" t="s">
        <v>76</v>
      </c>
      <c r="E25" s="4" t="s">
        <v>76</v>
      </c>
      <c r="F25" s="4" t="s">
        <v>75</v>
      </c>
      <c r="G25" s="4" t="s">
        <v>75</v>
      </c>
      <c r="H25" s="4">
        <v>3.2599999999999997E-2</v>
      </c>
      <c r="I25" s="4">
        <v>3.6400000000000002E-2</v>
      </c>
      <c r="J25" s="4">
        <v>3.6400000000000002E-2</v>
      </c>
      <c r="K25" s="4">
        <v>3.6299999999999999E-2</v>
      </c>
      <c r="L25" s="4">
        <v>3.6299999999999999E-2</v>
      </c>
      <c r="M25" s="4">
        <v>3.6299999999999999E-2</v>
      </c>
      <c r="N25" s="4">
        <v>3.6299999999999999E-2</v>
      </c>
      <c r="O25" s="4">
        <v>3.4599999999999999E-2</v>
      </c>
      <c r="P25" s="4">
        <v>3.4599999999999999E-2</v>
      </c>
      <c r="Q25" s="4">
        <v>3.4599999999999999E-2</v>
      </c>
      <c r="R25" s="4">
        <v>3.4599999999999999E-2</v>
      </c>
      <c r="S25" s="4">
        <v>3.4599999999999999E-2</v>
      </c>
      <c r="T25" s="1"/>
      <c r="U25" s="1" t="s">
        <v>71</v>
      </c>
    </row>
    <row r="26" spans="1:21" x14ac:dyDescent="0.25">
      <c r="A26" s="4" t="s">
        <v>4</v>
      </c>
      <c r="B26" s="4" t="s">
        <v>80</v>
      </c>
      <c r="C26" s="4" t="s">
        <v>81</v>
      </c>
      <c r="D26" s="4" t="s">
        <v>81</v>
      </c>
      <c r="E26" s="4" t="s">
        <v>81</v>
      </c>
      <c r="F26" s="4" t="s">
        <v>81</v>
      </c>
      <c r="G26" s="4" t="s">
        <v>81</v>
      </c>
      <c r="H26" s="4">
        <v>3.3700000000000001E-2</v>
      </c>
      <c r="I26" s="4">
        <v>3.7600000000000001E-2</v>
      </c>
      <c r="J26" s="4">
        <v>3.7600000000000001E-2</v>
      </c>
      <c r="K26" s="4">
        <v>3.7499999999999999E-2</v>
      </c>
      <c r="L26" s="4">
        <v>3.7499999999999999E-2</v>
      </c>
      <c r="M26" s="4">
        <v>3.7499999999999999E-2</v>
      </c>
      <c r="N26" s="4">
        <v>3.7499999999999999E-2</v>
      </c>
      <c r="O26" s="4">
        <v>3.5700000000000003E-2</v>
      </c>
      <c r="P26" s="4">
        <v>3.5700000000000003E-2</v>
      </c>
      <c r="Q26" s="4">
        <v>3.5700000000000003E-2</v>
      </c>
      <c r="R26" s="4">
        <v>3.5799999999999998E-2</v>
      </c>
      <c r="S26" s="4">
        <v>3.5799999999999998E-2</v>
      </c>
      <c r="T26" s="1"/>
      <c r="U26" s="1" t="s">
        <v>71</v>
      </c>
    </row>
    <row r="27" spans="1:21" x14ac:dyDescent="0.25">
      <c r="A27" s="4" t="s">
        <v>5</v>
      </c>
      <c r="B27" s="4" t="s">
        <v>82</v>
      </c>
      <c r="C27" s="4" t="s">
        <v>78</v>
      </c>
      <c r="D27" s="4" t="s">
        <v>79</v>
      </c>
      <c r="E27" s="4" t="s">
        <v>79</v>
      </c>
      <c r="F27" s="4" t="s">
        <v>79</v>
      </c>
      <c r="G27" s="4" t="s">
        <v>79</v>
      </c>
      <c r="H27" s="4">
        <v>3.6299999999999999E-2</v>
      </c>
      <c r="I27" s="4">
        <v>4.0599999999999997E-2</v>
      </c>
      <c r="J27" s="4">
        <v>4.0599999999999997E-2</v>
      </c>
      <c r="K27" s="4">
        <v>4.0599999999999997E-2</v>
      </c>
      <c r="L27" s="4">
        <v>4.0599999999999997E-2</v>
      </c>
      <c r="M27" s="4">
        <v>4.0599999999999997E-2</v>
      </c>
      <c r="N27" s="4">
        <v>4.0599999999999997E-2</v>
      </c>
      <c r="O27" s="4">
        <v>3.8600000000000002E-2</v>
      </c>
      <c r="P27" s="4">
        <v>3.8600000000000002E-2</v>
      </c>
      <c r="Q27" s="4">
        <v>3.8600000000000002E-2</v>
      </c>
      <c r="R27" s="4">
        <v>3.8600000000000002E-2</v>
      </c>
      <c r="S27" s="4">
        <v>3.8600000000000002E-2</v>
      </c>
      <c r="T27" s="1"/>
    </row>
    <row r="28" spans="1:21" x14ac:dyDescent="0.25">
      <c r="A28" s="4" t="s">
        <v>6</v>
      </c>
      <c r="B28" s="4" t="s">
        <v>82</v>
      </c>
      <c r="C28" s="4" t="s">
        <v>78</v>
      </c>
      <c r="D28" s="4" t="s">
        <v>79</v>
      </c>
      <c r="E28" s="4" t="s">
        <v>79</v>
      </c>
      <c r="F28" s="4" t="s">
        <v>79</v>
      </c>
      <c r="G28" s="4" t="s">
        <v>79</v>
      </c>
      <c r="H28" s="4">
        <v>3.6299999999999999E-2</v>
      </c>
      <c r="I28" s="4">
        <v>4.0599999999999997E-2</v>
      </c>
      <c r="J28" s="4">
        <v>4.0599999999999997E-2</v>
      </c>
      <c r="K28" s="4">
        <v>4.0599999999999997E-2</v>
      </c>
      <c r="L28" s="4">
        <v>4.0599999999999997E-2</v>
      </c>
      <c r="M28" s="4">
        <v>4.0599999999999997E-2</v>
      </c>
      <c r="N28" s="4">
        <v>4.0599999999999997E-2</v>
      </c>
      <c r="O28" s="4">
        <v>3.8600000000000002E-2</v>
      </c>
      <c r="P28" s="4">
        <v>3.8600000000000002E-2</v>
      </c>
      <c r="Q28" s="4">
        <v>3.8600000000000002E-2</v>
      </c>
      <c r="R28" s="4">
        <v>3.8600000000000002E-2</v>
      </c>
      <c r="S28" s="4">
        <v>3.8600000000000002E-2</v>
      </c>
      <c r="T28" s="1"/>
    </row>
    <row r="29" spans="1:21" x14ac:dyDescent="0.25">
      <c r="A29" s="4" t="s">
        <v>7</v>
      </c>
      <c r="B29" s="4" t="s">
        <v>83</v>
      </c>
      <c r="C29" s="4" t="s">
        <v>84</v>
      </c>
      <c r="D29" s="4" t="s">
        <v>84</v>
      </c>
      <c r="E29" s="4" t="s">
        <v>84</v>
      </c>
      <c r="F29" s="4" t="s">
        <v>85</v>
      </c>
      <c r="G29" s="4" t="s">
        <v>85</v>
      </c>
      <c r="H29" s="4">
        <v>4.9399999999999999E-2</v>
      </c>
      <c r="I29" s="4">
        <v>5.5800000000000002E-2</v>
      </c>
      <c r="J29" s="4">
        <v>5.5800000000000002E-2</v>
      </c>
      <c r="K29" s="4">
        <v>5.57E-2</v>
      </c>
      <c r="L29" s="4">
        <v>5.57E-2</v>
      </c>
      <c r="M29" s="4">
        <v>5.57E-2</v>
      </c>
      <c r="N29" s="4">
        <v>5.57E-2</v>
      </c>
      <c r="O29" s="4">
        <v>5.2900000000000003E-2</v>
      </c>
      <c r="P29" s="4">
        <v>5.2900000000000003E-2</v>
      </c>
      <c r="Q29" s="4">
        <v>5.2900000000000003E-2</v>
      </c>
      <c r="R29" s="4">
        <v>5.2900000000000003E-2</v>
      </c>
      <c r="S29" s="4">
        <v>5.2900000000000003E-2</v>
      </c>
      <c r="T29" s="1"/>
    </row>
    <row r="30" spans="1:21" x14ac:dyDescent="0.25">
      <c r="A30" s="6" t="s">
        <v>10</v>
      </c>
      <c r="B30" s="4" t="s">
        <v>86</v>
      </c>
      <c r="C30" s="4" t="s">
        <v>87</v>
      </c>
      <c r="D30" s="4" t="s">
        <v>87</v>
      </c>
      <c r="E30" s="4" t="s">
        <v>87</v>
      </c>
      <c r="F30" s="4" t="s">
        <v>88</v>
      </c>
      <c r="G30" s="4" t="s">
        <v>88</v>
      </c>
      <c r="H30" s="4">
        <v>7.3999999999999996E-2</v>
      </c>
      <c r="I30" s="4">
        <v>8.43E-2</v>
      </c>
      <c r="J30" s="4">
        <v>8.43E-2</v>
      </c>
      <c r="K30" s="4">
        <v>8.43E-2</v>
      </c>
      <c r="L30" s="4">
        <v>8.43E-2</v>
      </c>
      <c r="M30" s="4">
        <v>8.43E-2</v>
      </c>
      <c r="N30" s="4">
        <v>8.43E-2</v>
      </c>
      <c r="O30" s="4">
        <v>7.9699999999999993E-2</v>
      </c>
      <c r="P30" s="4">
        <v>7.9699999999999993E-2</v>
      </c>
      <c r="Q30" s="4">
        <v>7.9699999999999993E-2</v>
      </c>
      <c r="R30" s="4">
        <v>7.9699999999999993E-2</v>
      </c>
      <c r="S30" s="4">
        <v>7.9699999999999993E-2</v>
      </c>
      <c r="T30" s="1"/>
    </row>
    <row r="31" spans="1:21" x14ac:dyDescent="0.25">
      <c r="A31" s="6" t="s">
        <v>11</v>
      </c>
      <c r="B31" s="4" t="s">
        <v>86</v>
      </c>
      <c r="C31" s="4" t="s">
        <v>87</v>
      </c>
      <c r="D31" s="4" t="s">
        <v>87</v>
      </c>
      <c r="E31" s="4" t="s">
        <v>87</v>
      </c>
      <c r="F31" s="4" t="s">
        <v>88</v>
      </c>
      <c r="G31" s="4" t="s">
        <v>88</v>
      </c>
      <c r="H31" s="4">
        <v>7.3999999999999996E-2</v>
      </c>
      <c r="I31" s="4">
        <v>8.43E-2</v>
      </c>
      <c r="J31" s="4">
        <v>8.43E-2</v>
      </c>
      <c r="K31" s="4">
        <v>8.43E-2</v>
      </c>
      <c r="L31" s="4">
        <v>8.43E-2</v>
      </c>
      <c r="M31" s="4">
        <v>8.43E-2</v>
      </c>
      <c r="N31" s="4">
        <v>8.43E-2</v>
      </c>
      <c r="O31" s="4">
        <v>7.9699999999999993E-2</v>
      </c>
      <c r="P31" s="4">
        <v>7.9699999999999993E-2</v>
      </c>
      <c r="Q31" s="4">
        <v>7.9699999999999993E-2</v>
      </c>
      <c r="R31" s="4">
        <v>7.9699999999999993E-2</v>
      </c>
      <c r="S31" s="4">
        <v>7.9699999999999993E-2</v>
      </c>
      <c r="T31" s="1"/>
    </row>
    <row r="32" spans="1:21" x14ac:dyDescent="0.25">
      <c r="A32" s="6" t="s">
        <v>12</v>
      </c>
      <c r="B32" s="4" t="s">
        <v>86</v>
      </c>
      <c r="C32" s="4" t="s">
        <v>87</v>
      </c>
      <c r="D32" s="4" t="s">
        <v>87</v>
      </c>
      <c r="E32" s="4" t="s">
        <v>87</v>
      </c>
      <c r="F32" s="4" t="s">
        <v>88</v>
      </c>
      <c r="G32" s="4" t="s">
        <v>88</v>
      </c>
      <c r="H32" s="4">
        <v>7.3999999999999996E-2</v>
      </c>
      <c r="I32" s="4">
        <v>8.43E-2</v>
      </c>
      <c r="J32" s="4">
        <v>8.43E-2</v>
      </c>
      <c r="K32" s="4">
        <v>8.43E-2</v>
      </c>
      <c r="L32" s="4">
        <v>8.43E-2</v>
      </c>
      <c r="M32" s="4">
        <v>8.43E-2</v>
      </c>
      <c r="N32" s="4">
        <v>8.43E-2</v>
      </c>
      <c r="O32" s="4">
        <v>7.9699999999999993E-2</v>
      </c>
      <c r="P32" s="4">
        <v>7.9699999999999993E-2</v>
      </c>
      <c r="Q32" s="4">
        <v>7.9699999999999993E-2</v>
      </c>
      <c r="R32" s="4">
        <v>7.9699999999999993E-2</v>
      </c>
      <c r="S32" s="4">
        <v>7.9699999999999993E-2</v>
      </c>
      <c r="T32" s="1"/>
    </row>
    <row r="33" spans="1:20" x14ac:dyDescent="0.25">
      <c r="A33" s="6" t="s">
        <v>13</v>
      </c>
      <c r="B33" s="57">
        <v>5.24</v>
      </c>
      <c r="C33" s="57">
        <v>5.24</v>
      </c>
      <c r="D33" s="57">
        <v>5.24</v>
      </c>
      <c r="E33" s="57">
        <v>5.24</v>
      </c>
      <c r="F33" s="57">
        <v>5.24</v>
      </c>
      <c r="G33" s="57">
        <v>5.24</v>
      </c>
      <c r="H33" s="57">
        <v>5.24</v>
      </c>
      <c r="I33" s="57">
        <v>5.24</v>
      </c>
      <c r="J33" s="57">
        <v>5.24</v>
      </c>
      <c r="K33" s="57">
        <v>5.24</v>
      </c>
      <c r="L33" s="57">
        <v>5.24</v>
      </c>
      <c r="M33" s="57">
        <v>5.8</v>
      </c>
      <c r="N33" s="57">
        <v>5.8</v>
      </c>
      <c r="O33" s="57">
        <v>5.8</v>
      </c>
      <c r="P33" s="57">
        <v>5.8</v>
      </c>
      <c r="Q33" s="57">
        <v>5.8</v>
      </c>
      <c r="R33" s="57">
        <v>5.8</v>
      </c>
      <c r="S33" s="57">
        <v>5.8</v>
      </c>
      <c r="T33" s="37"/>
    </row>
    <row r="34" spans="1:20" x14ac:dyDescent="0.25">
      <c r="A34" s="6" t="s">
        <v>14</v>
      </c>
      <c r="B34" s="57">
        <v>1.62</v>
      </c>
      <c r="C34" s="57">
        <v>1.62</v>
      </c>
      <c r="D34" s="57">
        <v>1.62</v>
      </c>
      <c r="E34" s="57">
        <v>1.62</v>
      </c>
      <c r="F34" s="57">
        <v>1.62</v>
      </c>
      <c r="G34" s="57">
        <v>1.62</v>
      </c>
      <c r="H34" s="57">
        <v>1.62</v>
      </c>
      <c r="I34" s="57">
        <v>1.62</v>
      </c>
      <c r="J34" s="57">
        <v>1.62</v>
      </c>
      <c r="K34" s="57">
        <v>1.9</v>
      </c>
      <c r="L34" s="57">
        <v>1.9</v>
      </c>
      <c r="M34" s="57">
        <v>1.9</v>
      </c>
      <c r="N34" s="57">
        <v>1.9</v>
      </c>
      <c r="O34" s="57">
        <v>1.9</v>
      </c>
      <c r="P34" s="57">
        <v>1.9</v>
      </c>
      <c r="Q34" s="57">
        <v>1.9</v>
      </c>
      <c r="R34" s="57">
        <v>1.9</v>
      </c>
      <c r="S34" s="57">
        <v>1.9</v>
      </c>
      <c r="T34" s="37"/>
    </row>
    <row r="35" spans="1:20" x14ac:dyDescent="0.25">
      <c r="A35" s="6" t="s">
        <v>15</v>
      </c>
      <c r="B35" s="57">
        <v>29</v>
      </c>
      <c r="C35" s="57">
        <v>29</v>
      </c>
      <c r="D35" s="57">
        <v>29</v>
      </c>
      <c r="E35" s="57">
        <v>29</v>
      </c>
      <c r="F35" s="57">
        <v>29</v>
      </c>
      <c r="G35" s="57">
        <v>29</v>
      </c>
      <c r="H35" s="57">
        <v>29</v>
      </c>
      <c r="I35" s="57">
        <v>29</v>
      </c>
      <c r="J35" s="57">
        <v>29</v>
      </c>
      <c r="K35" s="57">
        <v>29</v>
      </c>
      <c r="L35" s="57">
        <v>31</v>
      </c>
      <c r="M35" s="57">
        <v>31</v>
      </c>
      <c r="N35" s="57">
        <v>31</v>
      </c>
      <c r="O35" s="57">
        <v>31</v>
      </c>
      <c r="P35" s="57">
        <v>31</v>
      </c>
      <c r="Q35" s="57">
        <v>31</v>
      </c>
      <c r="R35" s="57">
        <v>31</v>
      </c>
      <c r="S35" s="57">
        <v>31</v>
      </c>
      <c r="T35" s="37"/>
    </row>
    <row r="36" spans="1:20" x14ac:dyDescent="0.25">
      <c r="B36" s="25"/>
      <c r="C36" s="26"/>
      <c r="D36" s="26"/>
      <c r="E36" s="26"/>
    </row>
    <row r="37" spans="1:20" x14ac:dyDescent="0.25">
      <c r="C37" s="26"/>
      <c r="D37" s="26"/>
      <c r="E37" s="26"/>
    </row>
    <row r="38" spans="1:20" x14ac:dyDescent="0.25">
      <c r="A38" s="21" t="s">
        <v>17</v>
      </c>
      <c r="C38" s="26"/>
      <c r="D38" s="26"/>
      <c r="E38" s="26"/>
    </row>
    <row r="39" spans="1:20" x14ac:dyDescent="0.25">
      <c r="B39" s="25"/>
      <c r="C39" s="26"/>
      <c r="D39" s="26"/>
      <c r="E39" s="26"/>
    </row>
    <row r="40" spans="1:20" x14ac:dyDescent="0.25">
      <c r="A40" s="18" t="s">
        <v>1</v>
      </c>
      <c r="B40" s="3">
        <v>44013</v>
      </c>
      <c r="C40" s="3">
        <v>44044</v>
      </c>
      <c r="D40" s="3">
        <v>44075</v>
      </c>
      <c r="E40" s="3">
        <v>44105</v>
      </c>
      <c r="F40" s="3">
        <v>44136</v>
      </c>
      <c r="G40" s="3">
        <v>44166</v>
      </c>
      <c r="H40" s="3">
        <v>44197</v>
      </c>
      <c r="I40" s="3">
        <v>44228</v>
      </c>
      <c r="J40" s="3">
        <v>44256</v>
      </c>
      <c r="K40" s="3">
        <v>44287</v>
      </c>
      <c r="L40" s="3">
        <v>44317</v>
      </c>
      <c r="M40" s="3">
        <v>44348</v>
      </c>
      <c r="N40" s="3">
        <v>44378</v>
      </c>
      <c r="O40" s="3">
        <v>44409</v>
      </c>
      <c r="P40" s="3">
        <v>44440</v>
      </c>
      <c r="Q40" s="3">
        <v>44470</v>
      </c>
      <c r="R40" s="3">
        <v>44501</v>
      </c>
      <c r="S40" s="3">
        <v>44531</v>
      </c>
    </row>
    <row r="41" spans="1:20" x14ac:dyDescent="0.25">
      <c r="A41" s="4" t="s">
        <v>2</v>
      </c>
      <c r="B41" s="11">
        <v>5.9999999999999995E-4</v>
      </c>
      <c r="C41" s="11">
        <v>5.9999999999999995E-4</v>
      </c>
      <c r="D41" s="11">
        <v>5.9999999999999995E-4</v>
      </c>
      <c r="E41" s="11">
        <v>5.9999999999999995E-4</v>
      </c>
      <c r="F41" s="11">
        <v>5.9999999999999995E-4</v>
      </c>
      <c r="G41" s="11">
        <v>5.9999999999999995E-4</v>
      </c>
      <c r="H41" s="11">
        <v>5.9999999999999995E-4</v>
      </c>
      <c r="I41" s="11">
        <v>5.9999999999999995E-4</v>
      </c>
      <c r="J41" s="11">
        <v>5.9999999999999995E-4</v>
      </c>
      <c r="K41" s="11">
        <v>5.9999999999999995E-4</v>
      </c>
      <c r="L41" s="11">
        <v>5.9999999999999995E-4</v>
      </c>
      <c r="M41" s="11">
        <v>5.9999999999999995E-4</v>
      </c>
      <c r="N41" s="11">
        <v>6.9999999999999999E-4</v>
      </c>
      <c r="O41" s="11">
        <v>6.9999999999999999E-4</v>
      </c>
      <c r="P41" s="11">
        <v>6.9999999999999999E-4</v>
      </c>
      <c r="Q41" s="11">
        <v>6.9999999999999999E-4</v>
      </c>
      <c r="R41" s="11">
        <v>6.9999999999999999E-4</v>
      </c>
      <c r="S41" s="11">
        <v>6.9999999999999999E-4</v>
      </c>
      <c r="T41" s="1"/>
    </row>
    <row r="42" spans="1:20" x14ac:dyDescent="0.25">
      <c r="A42" s="4" t="s">
        <v>3</v>
      </c>
      <c r="B42" s="11">
        <v>5.9999999999999995E-4</v>
      </c>
      <c r="C42" s="11">
        <v>5.9999999999999995E-4</v>
      </c>
      <c r="D42" s="11">
        <v>5.9999999999999995E-4</v>
      </c>
      <c r="E42" s="11">
        <v>5.9999999999999995E-4</v>
      </c>
      <c r="F42" s="11">
        <v>5.9999999999999995E-4</v>
      </c>
      <c r="G42" s="11">
        <v>5.9999999999999995E-4</v>
      </c>
      <c r="H42" s="11">
        <v>5.9999999999999995E-4</v>
      </c>
      <c r="I42" s="11">
        <v>5.9999999999999995E-4</v>
      </c>
      <c r="J42" s="11">
        <v>5.9999999999999995E-4</v>
      </c>
      <c r="K42" s="11">
        <v>5.9999999999999995E-4</v>
      </c>
      <c r="L42" s="11">
        <v>5.9999999999999995E-4</v>
      </c>
      <c r="M42" s="11">
        <v>5.9999999999999995E-4</v>
      </c>
      <c r="N42" s="11">
        <v>6.9999999999999999E-4</v>
      </c>
      <c r="O42" s="11">
        <v>6.9999999999999999E-4</v>
      </c>
      <c r="P42" s="11">
        <v>6.9999999999999999E-4</v>
      </c>
      <c r="Q42" s="11">
        <v>6.9999999999999999E-4</v>
      </c>
      <c r="R42" s="11">
        <v>6.9999999999999999E-4</v>
      </c>
      <c r="S42" s="11">
        <v>6.9999999999999999E-4</v>
      </c>
    </row>
    <row r="43" spans="1:20" x14ac:dyDescent="0.25">
      <c r="A43" s="4" t="s">
        <v>4</v>
      </c>
      <c r="B43" s="11">
        <v>5.9999999999999995E-4</v>
      </c>
      <c r="C43" s="11">
        <v>5.9999999999999995E-4</v>
      </c>
      <c r="D43" s="11">
        <v>5.9999999999999995E-4</v>
      </c>
      <c r="E43" s="11">
        <v>5.9999999999999995E-4</v>
      </c>
      <c r="F43" s="11">
        <v>5.9999999999999995E-4</v>
      </c>
      <c r="G43" s="11">
        <v>5.9999999999999995E-4</v>
      </c>
      <c r="H43" s="11">
        <v>5.9999999999999995E-4</v>
      </c>
      <c r="I43" s="11">
        <v>5.9999999999999995E-4</v>
      </c>
      <c r="J43" s="11">
        <v>5.9999999999999995E-4</v>
      </c>
      <c r="K43" s="11">
        <v>5.9999999999999995E-4</v>
      </c>
      <c r="L43" s="11">
        <v>5.9999999999999995E-4</v>
      </c>
      <c r="M43" s="11">
        <v>5.9999999999999995E-4</v>
      </c>
      <c r="N43" s="11">
        <v>6.9999999999999999E-4</v>
      </c>
      <c r="O43" s="11">
        <v>6.9999999999999999E-4</v>
      </c>
      <c r="P43" s="11">
        <v>6.9999999999999999E-4</v>
      </c>
      <c r="Q43" s="11">
        <v>6.9999999999999999E-4</v>
      </c>
      <c r="R43" s="11">
        <v>6.9999999999999999E-4</v>
      </c>
      <c r="S43" s="11">
        <v>6.9999999999999999E-4</v>
      </c>
    </row>
    <row r="44" spans="1:20" x14ac:dyDescent="0.25">
      <c r="A44" s="4" t="s">
        <v>5</v>
      </c>
      <c r="B44" s="11">
        <v>5.9999999999999995E-4</v>
      </c>
      <c r="C44" s="11">
        <v>5.9999999999999995E-4</v>
      </c>
      <c r="D44" s="11">
        <v>5.9999999999999995E-4</v>
      </c>
      <c r="E44" s="11">
        <v>5.9999999999999995E-4</v>
      </c>
      <c r="F44" s="11">
        <v>5.9999999999999995E-4</v>
      </c>
      <c r="G44" s="11">
        <v>5.9999999999999995E-4</v>
      </c>
      <c r="H44" s="11">
        <v>5.9999999999999995E-4</v>
      </c>
      <c r="I44" s="11">
        <v>5.9999999999999995E-4</v>
      </c>
      <c r="J44" s="11">
        <v>5.9999999999999995E-4</v>
      </c>
      <c r="K44" s="11">
        <v>5.9999999999999995E-4</v>
      </c>
      <c r="L44" s="11">
        <v>5.9999999999999995E-4</v>
      </c>
      <c r="M44" s="11">
        <v>5.9999999999999995E-4</v>
      </c>
      <c r="N44" s="11">
        <v>6.9999999999999999E-4</v>
      </c>
      <c r="O44" s="11">
        <v>6.9999999999999999E-4</v>
      </c>
      <c r="P44" s="11">
        <v>6.9999999999999999E-4</v>
      </c>
      <c r="Q44" s="11">
        <v>6.9999999999999999E-4</v>
      </c>
      <c r="R44" s="11">
        <v>6.9999999999999999E-4</v>
      </c>
      <c r="S44" s="11">
        <v>6.9999999999999999E-4</v>
      </c>
    </row>
    <row r="45" spans="1:20" x14ac:dyDescent="0.25">
      <c r="A45" s="4" t="s">
        <v>6</v>
      </c>
      <c r="B45" s="11">
        <v>5.9999999999999995E-4</v>
      </c>
      <c r="C45" s="11">
        <v>5.9999999999999995E-4</v>
      </c>
      <c r="D45" s="11">
        <v>5.9999999999999995E-4</v>
      </c>
      <c r="E45" s="11">
        <v>5.9999999999999995E-4</v>
      </c>
      <c r="F45" s="11">
        <v>5.9999999999999995E-4</v>
      </c>
      <c r="G45" s="11">
        <v>5.9999999999999995E-4</v>
      </c>
      <c r="H45" s="11">
        <v>5.9999999999999995E-4</v>
      </c>
      <c r="I45" s="11">
        <v>5.9999999999999995E-4</v>
      </c>
      <c r="J45" s="11">
        <v>5.9999999999999995E-4</v>
      </c>
      <c r="K45" s="11">
        <v>5.9999999999999995E-4</v>
      </c>
      <c r="L45" s="11">
        <v>5.9999999999999995E-4</v>
      </c>
      <c r="M45" s="11">
        <v>5.9999999999999995E-4</v>
      </c>
      <c r="N45" s="11">
        <v>6.9999999999999999E-4</v>
      </c>
      <c r="O45" s="11">
        <v>6.9999999999999999E-4</v>
      </c>
      <c r="P45" s="11">
        <v>6.9999999999999999E-4</v>
      </c>
      <c r="Q45" s="11">
        <v>6.9999999999999999E-4</v>
      </c>
      <c r="R45" s="11">
        <v>6.9999999999999999E-4</v>
      </c>
      <c r="S45" s="11">
        <v>6.9999999999999999E-4</v>
      </c>
    </row>
    <row r="46" spans="1:20" x14ac:dyDescent="0.25">
      <c r="A46" s="4" t="s">
        <v>7</v>
      </c>
      <c r="B46" s="11">
        <v>5.9999999999999995E-4</v>
      </c>
      <c r="C46" s="11">
        <v>5.9999999999999995E-4</v>
      </c>
      <c r="D46" s="11">
        <v>5.9999999999999995E-4</v>
      </c>
      <c r="E46" s="11">
        <v>5.9999999999999995E-4</v>
      </c>
      <c r="F46" s="11">
        <v>5.9999999999999995E-4</v>
      </c>
      <c r="G46" s="11">
        <v>5.9999999999999995E-4</v>
      </c>
      <c r="H46" s="11">
        <v>5.9999999999999995E-4</v>
      </c>
      <c r="I46" s="11">
        <v>5.9999999999999995E-4</v>
      </c>
      <c r="J46" s="11">
        <v>5.9999999999999995E-4</v>
      </c>
      <c r="K46" s="11">
        <v>5.9999999999999995E-4</v>
      </c>
      <c r="L46" s="11">
        <v>5.9999999999999995E-4</v>
      </c>
      <c r="M46" s="11">
        <v>5.9999999999999995E-4</v>
      </c>
      <c r="N46" s="11">
        <v>6.9999999999999999E-4</v>
      </c>
      <c r="O46" s="11">
        <v>6.9999999999999999E-4</v>
      </c>
      <c r="P46" s="11">
        <v>6.9999999999999999E-4</v>
      </c>
      <c r="Q46" s="11">
        <v>6.9999999999999999E-4</v>
      </c>
      <c r="R46" s="11">
        <v>6.9999999999999999E-4</v>
      </c>
      <c r="S46" s="11">
        <v>6.9999999999999999E-4</v>
      </c>
    </row>
    <row r="47" spans="1:20" x14ac:dyDescent="0.25">
      <c r="A47" s="6" t="s">
        <v>10</v>
      </c>
      <c r="B47" s="11">
        <v>5.9999999999999995E-4</v>
      </c>
      <c r="C47" s="11">
        <v>5.9999999999999995E-4</v>
      </c>
      <c r="D47" s="11">
        <v>5.9999999999999995E-4</v>
      </c>
      <c r="E47" s="11">
        <v>5.9999999999999995E-4</v>
      </c>
      <c r="F47" s="11">
        <v>5.9999999999999995E-4</v>
      </c>
      <c r="G47" s="11">
        <v>5.9999999999999995E-4</v>
      </c>
      <c r="H47" s="11">
        <v>5.9999999999999995E-4</v>
      </c>
      <c r="I47" s="11">
        <v>5.9999999999999995E-4</v>
      </c>
      <c r="J47" s="11">
        <v>5.9999999999999995E-4</v>
      </c>
      <c r="K47" s="11">
        <v>5.9999999999999995E-4</v>
      </c>
      <c r="L47" s="11">
        <v>5.9999999999999995E-4</v>
      </c>
      <c r="M47" s="11">
        <v>5.9999999999999995E-4</v>
      </c>
      <c r="N47" s="11">
        <v>6.9999999999999999E-4</v>
      </c>
      <c r="O47" s="11">
        <v>6.9999999999999999E-4</v>
      </c>
      <c r="P47" s="11">
        <v>6.9999999999999999E-4</v>
      </c>
      <c r="Q47" s="11">
        <v>6.9999999999999999E-4</v>
      </c>
      <c r="R47" s="11">
        <v>6.9999999999999999E-4</v>
      </c>
      <c r="S47" s="11">
        <v>6.9999999999999999E-4</v>
      </c>
    </row>
    <row r="48" spans="1:20" x14ac:dyDescent="0.25">
      <c r="A48" s="6" t="s">
        <v>11</v>
      </c>
      <c r="B48" s="11">
        <v>5.9999999999999995E-4</v>
      </c>
      <c r="C48" s="11">
        <v>5.9999999999999995E-4</v>
      </c>
      <c r="D48" s="11">
        <v>5.9999999999999995E-4</v>
      </c>
      <c r="E48" s="11">
        <v>5.9999999999999995E-4</v>
      </c>
      <c r="F48" s="11">
        <v>5.9999999999999995E-4</v>
      </c>
      <c r="G48" s="11">
        <v>5.9999999999999995E-4</v>
      </c>
      <c r="H48" s="11">
        <v>5.9999999999999995E-4</v>
      </c>
      <c r="I48" s="11">
        <v>5.9999999999999995E-4</v>
      </c>
      <c r="J48" s="11">
        <v>5.9999999999999995E-4</v>
      </c>
      <c r="K48" s="11">
        <v>5.9999999999999995E-4</v>
      </c>
      <c r="L48" s="11">
        <v>5.9999999999999995E-4</v>
      </c>
      <c r="M48" s="11">
        <v>5.9999999999999995E-4</v>
      </c>
      <c r="N48" s="11">
        <v>6.9999999999999999E-4</v>
      </c>
      <c r="O48" s="11">
        <v>6.9999999999999999E-4</v>
      </c>
      <c r="P48" s="11">
        <v>6.9999999999999999E-4</v>
      </c>
      <c r="Q48" s="11">
        <v>6.9999999999999999E-4</v>
      </c>
      <c r="R48" s="11">
        <v>6.9999999999999999E-4</v>
      </c>
      <c r="S48" s="11">
        <v>6.9999999999999999E-4</v>
      </c>
    </row>
    <row r="49" spans="1:19" x14ac:dyDescent="0.25">
      <c r="A49" s="6" t="s">
        <v>12</v>
      </c>
      <c r="B49" s="11">
        <v>5.9999999999999995E-4</v>
      </c>
      <c r="C49" s="11">
        <v>5.9999999999999995E-4</v>
      </c>
      <c r="D49" s="11">
        <v>5.9999999999999995E-4</v>
      </c>
      <c r="E49" s="11">
        <v>5.9999999999999995E-4</v>
      </c>
      <c r="F49" s="11">
        <v>5.9999999999999995E-4</v>
      </c>
      <c r="G49" s="11">
        <v>5.9999999999999995E-4</v>
      </c>
      <c r="H49" s="11">
        <v>5.9999999999999995E-4</v>
      </c>
      <c r="I49" s="11">
        <v>5.9999999999999995E-4</v>
      </c>
      <c r="J49" s="11">
        <v>5.9999999999999995E-4</v>
      </c>
      <c r="K49" s="11">
        <v>5.9999999999999995E-4</v>
      </c>
      <c r="L49" s="11">
        <v>5.9999999999999995E-4</v>
      </c>
      <c r="M49" s="11">
        <v>5.9999999999999995E-4</v>
      </c>
      <c r="N49" s="11">
        <v>6.9999999999999999E-4</v>
      </c>
      <c r="O49" s="11">
        <v>6.9999999999999999E-4</v>
      </c>
      <c r="P49" s="11">
        <v>6.9999999999999999E-4</v>
      </c>
      <c r="Q49" s="11">
        <v>6.9999999999999999E-4</v>
      </c>
      <c r="R49" s="11">
        <v>6.9999999999999999E-4</v>
      </c>
      <c r="S49" s="11">
        <v>6.9999999999999999E-4</v>
      </c>
    </row>
    <row r="50" spans="1:19" x14ac:dyDescent="0.25">
      <c r="A50" s="6" t="s">
        <v>13</v>
      </c>
      <c r="B50" s="11">
        <v>5.9999999999999995E-4</v>
      </c>
      <c r="C50" s="11">
        <v>5.9999999999999995E-4</v>
      </c>
      <c r="D50" s="11">
        <v>5.9999999999999995E-4</v>
      </c>
      <c r="E50" s="11">
        <v>5.9999999999999995E-4</v>
      </c>
      <c r="F50" s="11">
        <v>5.9999999999999995E-4</v>
      </c>
      <c r="G50" s="11">
        <v>5.9999999999999995E-4</v>
      </c>
      <c r="H50" s="11">
        <v>5.9999999999999995E-4</v>
      </c>
      <c r="I50" s="11">
        <v>5.9999999999999995E-4</v>
      </c>
      <c r="J50" s="11">
        <v>5.9999999999999995E-4</v>
      </c>
      <c r="K50" s="11">
        <v>5.9999999999999995E-4</v>
      </c>
      <c r="L50" s="11">
        <v>5.9999999999999995E-4</v>
      </c>
      <c r="M50" s="11">
        <v>5.9999999999999995E-4</v>
      </c>
      <c r="N50" s="11">
        <v>6.9999999999999999E-4</v>
      </c>
      <c r="O50" s="11">
        <v>6.9999999999999999E-4</v>
      </c>
      <c r="P50" s="11">
        <v>6.9999999999999999E-4</v>
      </c>
      <c r="Q50" s="11">
        <v>6.9999999999999999E-4</v>
      </c>
      <c r="R50" s="11">
        <v>6.9999999999999999E-4</v>
      </c>
      <c r="S50" s="11">
        <v>6.9999999999999999E-4</v>
      </c>
    </row>
    <row r="51" spans="1:19" x14ac:dyDescent="0.25">
      <c r="A51" s="6" t="s">
        <v>14</v>
      </c>
      <c r="B51" s="11">
        <v>5.9999999999999995E-4</v>
      </c>
      <c r="C51" s="11">
        <v>5.9999999999999995E-4</v>
      </c>
      <c r="D51" s="11">
        <v>5.9999999999999995E-4</v>
      </c>
      <c r="E51" s="11">
        <v>5.9999999999999995E-4</v>
      </c>
      <c r="F51" s="11">
        <v>5.9999999999999995E-4</v>
      </c>
      <c r="G51" s="11">
        <v>5.9999999999999995E-4</v>
      </c>
      <c r="H51" s="11">
        <v>5.9999999999999995E-4</v>
      </c>
      <c r="I51" s="11">
        <v>5.9999999999999995E-4</v>
      </c>
      <c r="J51" s="11">
        <v>5.9999999999999995E-4</v>
      </c>
      <c r="K51" s="11">
        <v>5.9999999999999995E-4</v>
      </c>
      <c r="L51" s="11">
        <v>5.9999999999999995E-4</v>
      </c>
      <c r="M51" s="11">
        <v>5.9999999999999995E-4</v>
      </c>
      <c r="N51" s="11">
        <v>6.9999999999999999E-4</v>
      </c>
      <c r="O51" s="11">
        <v>6.9999999999999999E-4</v>
      </c>
      <c r="P51" s="11">
        <v>6.9999999999999999E-4</v>
      </c>
      <c r="Q51" s="11">
        <v>6.9999999999999999E-4</v>
      </c>
      <c r="R51" s="11">
        <v>6.9999999999999999E-4</v>
      </c>
      <c r="S51" s="11">
        <v>6.9999999999999999E-4</v>
      </c>
    </row>
    <row r="52" spans="1:19" x14ac:dyDescent="0.25">
      <c r="A52" s="6" t="s">
        <v>15</v>
      </c>
      <c r="B52" s="11">
        <v>5.9999999999999995E-4</v>
      </c>
      <c r="C52" s="11">
        <v>5.9999999999999995E-4</v>
      </c>
      <c r="D52" s="11">
        <v>5.9999999999999995E-4</v>
      </c>
      <c r="E52" s="11">
        <v>5.9999999999999995E-4</v>
      </c>
      <c r="F52" s="11">
        <v>5.9999999999999995E-4</v>
      </c>
      <c r="G52" s="11">
        <v>5.9999999999999995E-4</v>
      </c>
      <c r="H52" s="11">
        <v>5.9999999999999995E-4</v>
      </c>
      <c r="I52" s="11">
        <v>5.9999999999999995E-4</v>
      </c>
      <c r="J52" s="11">
        <v>5.9999999999999995E-4</v>
      </c>
      <c r="K52" s="11">
        <v>5.9999999999999995E-4</v>
      </c>
      <c r="L52" s="11">
        <v>5.9999999999999995E-4</v>
      </c>
      <c r="M52" s="11">
        <v>5.9999999999999995E-4</v>
      </c>
      <c r="N52" s="11">
        <v>6.9999999999999999E-4</v>
      </c>
      <c r="O52" s="11">
        <v>6.9999999999999999E-4</v>
      </c>
      <c r="P52" s="11">
        <v>6.9999999999999999E-4</v>
      </c>
      <c r="Q52" s="11">
        <v>6.9999999999999999E-4</v>
      </c>
      <c r="R52" s="11">
        <v>6.9999999999999999E-4</v>
      </c>
      <c r="S52" s="11">
        <v>6.9999999999999999E-4</v>
      </c>
    </row>
    <row r="55" spans="1:19" x14ac:dyDescent="0.25"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</row>
    <row r="56" spans="1:19" x14ac:dyDescent="0.25">
      <c r="B56" s="13"/>
      <c r="C56" s="14"/>
      <c r="D56" s="14"/>
      <c r="E56" s="14"/>
      <c r="F56" s="14"/>
      <c r="G56" s="14"/>
      <c r="H56" s="13"/>
      <c r="I56" s="14"/>
      <c r="J56" s="14"/>
      <c r="K56" s="14"/>
      <c r="L56" s="14"/>
      <c r="M56" s="14"/>
      <c r="N56" s="13" t="s">
        <v>19</v>
      </c>
      <c r="O56" s="14"/>
      <c r="P56" s="14"/>
      <c r="Q56" s="14"/>
      <c r="R56" s="14"/>
    </row>
    <row r="57" spans="1:19" x14ac:dyDescent="0.25">
      <c r="B57" s="15"/>
      <c r="C57" s="14"/>
      <c r="D57" s="14"/>
      <c r="E57" s="14"/>
      <c r="F57" s="14"/>
      <c r="G57" s="14"/>
      <c r="H57" s="15"/>
      <c r="I57" s="14"/>
      <c r="J57" s="14"/>
      <c r="K57" s="14"/>
      <c r="L57" s="14"/>
      <c r="M57" s="14"/>
      <c r="N57" s="15"/>
      <c r="O57" s="14"/>
      <c r="P57" s="14"/>
      <c r="Q57" s="14"/>
      <c r="R57" s="14" t="s">
        <v>69</v>
      </c>
      <c r="S57" t="s">
        <v>70</v>
      </c>
    </row>
    <row r="58" spans="1:19" x14ac:dyDescent="0.25">
      <c r="B58" s="4"/>
      <c r="C58" s="16"/>
      <c r="D58" s="14"/>
      <c r="E58" s="14"/>
      <c r="F58" s="14"/>
      <c r="G58" s="14"/>
      <c r="H58" s="4"/>
      <c r="I58" s="16"/>
      <c r="J58" s="14"/>
      <c r="K58" s="14"/>
      <c r="L58" t="s">
        <v>39</v>
      </c>
      <c r="M58" s="14"/>
      <c r="N58" s="4" t="s">
        <v>20</v>
      </c>
      <c r="O58" s="39">
        <v>1981.81</v>
      </c>
      <c r="P58" s="46">
        <v>3.2000000000000001E-2</v>
      </c>
      <c r="Q58" s="14" t="s">
        <v>67</v>
      </c>
      <c r="R58" s="14">
        <f>O58*(1+$P$58)</f>
        <v>2045.22792</v>
      </c>
      <c r="S58" s="48">
        <v>2045.22792</v>
      </c>
    </row>
    <row r="59" spans="1:19" x14ac:dyDescent="0.25">
      <c r="B59" s="4"/>
      <c r="C59" s="16"/>
      <c r="D59" s="14"/>
      <c r="E59" s="14"/>
      <c r="F59" s="14"/>
      <c r="G59" s="14"/>
      <c r="H59" s="4"/>
      <c r="I59" s="16"/>
      <c r="J59" s="14"/>
      <c r="K59" s="14"/>
      <c r="L59" t="s">
        <v>40</v>
      </c>
      <c r="M59" s="14"/>
      <c r="N59" s="4" t="s">
        <v>21</v>
      </c>
      <c r="O59" s="16">
        <v>2527.52</v>
      </c>
      <c r="P59" s="46">
        <v>5.1999999999999998E-2</v>
      </c>
      <c r="Q59" s="14"/>
      <c r="R59" s="14">
        <f t="shared" ref="R59:R63" si="0">O59*(1+P59)</f>
        <v>2658.9510399999999</v>
      </c>
      <c r="S59" s="48">
        <v>2658.9510399999999</v>
      </c>
    </row>
    <row r="60" spans="1:19" x14ac:dyDescent="0.25">
      <c r="B60" s="4"/>
      <c r="C60" s="16"/>
      <c r="D60" s="14"/>
      <c r="E60" s="14"/>
      <c r="F60" s="14"/>
      <c r="G60" s="14"/>
      <c r="H60" s="4"/>
      <c r="I60" s="16"/>
      <c r="J60" s="14"/>
      <c r="K60" s="14"/>
      <c r="L60" t="s">
        <v>40</v>
      </c>
      <c r="M60" s="14"/>
      <c r="N60" s="4" t="s">
        <v>22</v>
      </c>
      <c r="O60" s="16">
        <v>11971.5</v>
      </c>
      <c r="P60" s="46">
        <v>5.1999999999999998E-2</v>
      </c>
      <c r="Q60" s="14"/>
      <c r="R60" s="14">
        <f t="shared" si="0"/>
        <v>12594.018</v>
      </c>
      <c r="S60" s="48">
        <v>12594.018</v>
      </c>
    </row>
    <row r="61" spans="1:19" x14ac:dyDescent="0.25">
      <c r="B61" s="4"/>
      <c r="C61" s="16"/>
      <c r="D61" s="14"/>
      <c r="E61" s="14"/>
      <c r="F61" s="14"/>
      <c r="G61" s="14"/>
      <c r="H61" s="4"/>
      <c r="I61" s="16"/>
      <c r="J61" s="14"/>
      <c r="K61" s="14"/>
      <c r="L61" t="s">
        <v>41</v>
      </c>
      <c r="M61" s="14"/>
      <c r="N61" s="4" t="s">
        <v>23</v>
      </c>
      <c r="O61" s="16">
        <v>113254.12</v>
      </c>
      <c r="P61" s="53">
        <v>3.2099999999999997E-2</v>
      </c>
      <c r="Q61" s="47">
        <v>43831</v>
      </c>
      <c r="R61" s="54">
        <v>113254.12</v>
      </c>
      <c r="S61" s="48">
        <f>R61*(1+P61)</f>
        <v>116889.577252</v>
      </c>
    </row>
    <row r="62" spans="1:19" x14ac:dyDescent="0.25">
      <c r="B62" s="7"/>
      <c r="C62" s="17"/>
      <c r="D62" s="14"/>
      <c r="E62" s="14"/>
      <c r="F62" s="14"/>
      <c r="G62" s="14"/>
      <c r="H62" s="7"/>
      <c r="I62" s="17"/>
      <c r="J62" s="14"/>
      <c r="K62" s="14"/>
      <c r="L62" t="s">
        <v>42</v>
      </c>
      <c r="M62" s="14"/>
      <c r="N62" s="4" t="s">
        <v>24</v>
      </c>
      <c r="O62" s="16">
        <v>35722.839999999997</v>
      </c>
      <c r="P62" s="52">
        <v>0.03</v>
      </c>
      <c r="Q62" s="47" t="s">
        <v>68</v>
      </c>
      <c r="R62" s="14">
        <f t="shared" si="0"/>
        <v>36794.525199999996</v>
      </c>
      <c r="S62" s="48">
        <v>36794.525199999996</v>
      </c>
    </row>
    <row r="63" spans="1:19" x14ac:dyDescent="0.25">
      <c r="B63" s="7"/>
      <c r="C63" s="17"/>
      <c r="D63" s="14"/>
      <c r="E63" s="14"/>
      <c r="F63" s="14"/>
      <c r="G63" s="14"/>
      <c r="H63" s="7"/>
      <c r="I63" s="17"/>
      <c r="J63" s="14"/>
      <c r="K63" s="14"/>
      <c r="L63" t="s">
        <v>39</v>
      </c>
      <c r="M63" s="14"/>
      <c r="N63" s="4" t="s">
        <v>25</v>
      </c>
      <c r="O63" s="16">
        <v>7809.13</v>
      </c>
      <c r="P63" s="46">
        <v>3.2000000000000001E-2</v>
      </c>
      <c r="Q63" s="14" t="s">
        <v>67</v>
      </c>
      <c r="R63" s="14">
        <f t="shared" si="0"/>
        <v>8059.0221600000004</v>
      </c>
      <c r="S63" s="48">
        <v>8059.0221600000004</v>
      </c>
    </row>
    <row r="64" spans="1:19" x14ac:dyDescent="0.25">
      <c r="B64" s="15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4" t="s">
        <v>26</v>
      </c>
      <c r="O64" s="16">
        <v>249869.43359999999</v>
      </c>
      <c r="P64" s="14"/>
      <c r="Q64" s="14"/>
      <c r="R64" s="14">
        <f>O64*(1+$P$58)</f>
        <v>257865.25547519999</v>
      </c>
      <c r="S64" s="48">
        <v>257865.25547519999</v>
      </c>
    </row>
    <row r="65" spans="2:18" x14ac:dyDescent="0.25">
      <c r="B65" s="15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7" t="s">
        <v>27</v>
      </c>
      <c r="O65" s="17">
        <v>16480.829999999998</v>
      </c>
      <c r="P65" s="33"/>
      <c r="Q65" s="14"/>
      <c r="R65" s="14"/>
    </row>
    <row r="66" spans="2:18" x14ac:dyDescent="0.25">
      <c r="B66" s="15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7" t="s">
        <v>28</v>
      </c>
      <c r="O66" s="17">
        <v>156786.09</v>
      </c>
      <c r="P66" s="14"/>
      <c r="Q66" s="14"/>
      <c r="R66" s="14"/>
    </row>
    <row r="67" spans="2:18" x14ac:dyDescent="0.25">
      <c r="B67" s="15"/>
      <c r="C67" s="34"/>
      <c r="D67" s="31"/>
      <c r="E67" s="40"/>
      <c r="F67" s="14"/>
      <c r="G67" s="14"/>
      <c r="H67" s="14"/>
      <c r="I67" s="14"/>
      <c r="J67" s="14"/>
      <c r="K67" s="14"/>
      <c r="L67" s="14"/>
      <c r="M67" s="14"/>
      <c r="N67" s="7" t="s">
        <v>26</v>
      </c>
      <c r="O67" s="17">
        <v>127013.19</v>
      </c>
      <c r="P67" s="14"/>
      <c r="Q67" s="14"/>
      <c r="R67" s="14"/>
    </row>
    <row r="68" spans="2:18" x14ac:dyDescent="0.25">
      <c r="B68" s="15"/>
      <c r="C68" s="34"/>
      <c r="D68" s="31"/>
      <c r="E68" s="40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</row>
    <row r="69" spans="2:18" x14ac:dyDescent="0.25">
      <c r="C69" s="32"/>
      <c r="D69" s="30"/>
      <c r="E69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Calculo ASEO</vt:lpstr>
      <vt:lpstr>INFO BASE</vt:lpstr>
      <vt:lpstr>PRONOSTICOS</vt:lpstr>
      <vt:lpstr>'INFO BASE'!Área_de_impresión</vt:lpstr>
      <vt:lpstr>'INFO BASE'!Prueba2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2020-07-15T15:42:55Z</dcterms:modified>
</cp:coreProperties>
</file>