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oceso Competitivo (Art. 4)" sheetId="1" r:id="rId4"/>
    <sheet state="visible" name="Resumen por Categoría Cultural" sheetId="2" r:id="rId5"/>
    <sheet state="visible" name="Detalle y Trazabilidad" sheetId="3" r:id="rId6"/>
  </sheets>
  <definedNames/>
  <calcPr/>
  <extLst>
    <ext uri="GoogleSheetsCustomDataVersion2">
      <go:sheetsCustomData xmlns:go="http://customooxmlschemas.google.com/" r:id="rId7" roundtripDataChecksum="D25nTCRvQdxsWwAMIwGFpseUEaCPzhNS+qlVnzDEsFk="/>
    </ext>
  </extLst>
</workbook>
</file>

<file path=xl/sharedStrings.xml><?xml version="1.0" encoding="utf-8"?>
<sst xmlns="http://schemas.openxmlformats.org/spreadsheetml/2006/main" count="112" uniqueCount="73">
  <si>
    <t>ORIGEN</t>
  </si>
  <si>
    <t>FESTIVAL DE LA CANCIÓN TRADICIONAL 2026 — PROPUESTA REORGANIZADA POR ÍTEMS GENERALIZADOS DE CARÁCTER CULTURAL</t>
  </si>
  <si>
    <t>CONVENIO FESTIVAL DE LA CANCIÓN TRADICIONAL 2026 — PROCESO COMPETITIVO, ARTÍCULO 4° DECRETO 092 DE 2017</t>
  </si>
  <si>
    <t>ITEM ORIGINAL</t>
  </si>
  <si>
    <t>DESCRIPCIÓN</t>
  </si>
  <si>
    <t>CANT</t>
  </si>
  <si>
    <t>VALOR UNITARIO</t>
  </si>
  <si>
    <t>VALOR TOTAL</t>
  </si>
  <si>
    <t>CATEGORÍA CULTURAL GENERALIZADA</t>
  </si>
  <si>
    <t>FUENTE DE FINANCIACIÓN</t>
  </si>
  <si>
    <t>Propuesta Festival (valor con impuestos)</t>
  </si>
  <si>
    <t>PUBLICIDAD DEL EVENTO FESTIVAL DE LA CANCIÓN TRADICIONAL PASACALLES 80 X 1.80</t>
  </si>
  <si>
    <t>1. Fundamento — por qué aplica el proceso competitivo</t>
  </si>
  <si>
    <t>Divulgación y Promoción Cultural</t>
  </si>
  <si>
    <t>Aporte Municipio de Norcasia</t>
  </si>
  <si>
    <t>Al tratarse de un proceso competitivo (y no de un convenio de asociación exento de competencia bajo el artículo 5°), el Municipio de Norcasia debe adelantar el trámite previsto en el artículo 4° del Decreto 092 de 2017 para seleccionar, entre las entidades sin ánimo de lucro de reconocida idoneidad que ofrezcan el programa, aquella que garantice mayor alcance y beneficio para el Festival de la Canción Tradicional. El objeto sigue encuadrando en el artículo 2°, literal a) (manifestaciones artísticas y culturales), pero al existir más de una entidad que puede prestar el servicio, no opera la excepción de competencia del artículo 4°, inciso final (reservada a actividades que solo pueden desarrollar determinadas personas naturales o jurídicas).</t>
  </si>
  <si>
    <t>MENCIONES PAPEL KIMBERLY TAMAÑO CARTA DE 21.5 X 28 CM</t>
  </si>
  <si>
    <t>2. Fases obligatorias del proceso competitivo (Artículo 4°)</t>
  </si>
  <si>
    <t>% DEL TOTAL</t>
  </si>
  <si>
    <t>N.° DE ÍTEMS AGRUPADOS</t>
  </si>
  <si>
    <t>Componente Artístico y Musical</t>
  </si>
  <si>
    <t>Fase (i)</t>
  </si>
  <si>
    <t>Definición y publicación de los indicadores de idoneidad, experiencia, eficacia, eficiencia, economía y manejo del Riesgo, y de los criterios de ponderación para comparar las ofertas.</t>
  </si>
  <si>
    <t>Logística y Materiales del Evento</t>
  </si>
  <si>
    <t>[PENDIENTE – a definir y publicar en el SECOP antes de recibir ofertas]</t>
  </si>
  <si>
    <t>ESCARAPELAS FORMATO ESTÁNDAR HORIZONTAL DE 10.7 X 7.5 CM</t>
  </si>
  <si>
    <t>Fase (ii)</t>
  </si>
  <si>
    <t>Definición de un plazo razonable para que las entidades sin ánimo de lucro de reconocida idoneidad presenten sus ofertas y los documentos que acrediten su idoneidad.</t>
  </si>
  <si>
    <t>SOBRES ESTAMPADOS Medida 10.5 x 14.8cm</t>
  </si>
  <si>
    <t>[PENDIENTE – definir plazo]</t>
  </si>
  <si>
    <t>Fase (iii)</t>
  </si>
  <si>
    <t>Evaluación de las ofertas por la Entidad Estatal conforme a los criterios definidos en la Fase (i).</t>
  </si>
  <si>
    <t>DECORACIÓN DEL ESCENARIO ALUSIVO AL EVENTO</t>
  </si>
  <si>
    <t>[PENDIENTE – posterior al cierre del plazo]</t>
  </si>
  <si>
    <t>Escenografía y Ambientación</t>
  </si>
  <si>
    <t>3. Criterios de ponderación sugeridos (a validar y publicar)</t>
  </si>
  <si>
    <t>SONIDO (ESPECIFICACIÓN TÉCNICA – AMBIENTACIÓN DEL ESCENARIO)</t>
  </si>
  <si>
    <t>Producción Técnica (Sonido)</t>
  </si>
  <si>
    <t>Con base en la guía de Colombia Compra Eficiente para procesos competitivos del artículo 4°, los siguientes son criterios objetivos usualmente aplicados; deben ser definidos, ponderados y publicados por la Entidad antes de abrir el proceso:</t>
  </si>
  <si>
    <t>TROFEOS RECONOCIMIENTO ALUSIVO AL EVENTO DIFERENTES CATEGORÍAS</t>
  </si>
  <si>
    <t>Reconocimientos y Estímulos Culturales</t>
  </si>
  <si>
    <t>PREMIACIÓN EN ESPECIE CATEGORÍA INFANTIL (1°, 2°, 3° PUESTO)</t>
  </si>
  <si>
    <t>CRITERIO</t>
  </si>
  <si>
    <t>PREMIACIÓN EN ESPECIE CATEGORÍA JUVENIL (1°, 2°, 3° PUESTO)</t>
  </si>
  <si>
    <t>Idoneidad</t>
  </si>
  <si>
    <t>Objeto estatutario y trayectoria de la ESAL en la organización de eventos artísticos y culturales similares.</t>
  </si>
  <si>
    <t>PREMIACIÓN EN ESPECIE CATEGORÍA ADULTOS (1°, 2°, 3° PUESTO)</t>
  </si>
  <si>
    <t>Contrapartida Municipal 30%</t>
  </si>
  <si>
    <t>MARCO MUSICAL</t>
  </si>
  <si>
    <t>[ 10% ]</t>
  </si>
  <si>
    <t>Experiencia</t>
  </si>
  <si>
    <t>Número y valor de eventos culturales/festivales ejecutados en los últimos [X] años.</t>
  </si>
  <si>
    <t>Recursos propios ofrecidos por la ESAL (oferente)</t>
  </si>
  <si>
    <t>[ 20% ]</t>
  </si>
  <si>
    <t>Eficacia y eficiencia</t>
  </si>
  <si>
    <t>APOYO LOGÍSTICO</t>
  </si>
  <si>
    <t>Cobertura y resultados esperados del programa (público objetivo, categorías, participantes).</t>
  </si>
  <si>
    <t>Coordinación y Apoyo Operativo</t>
  </si>
  <si>
    <t>Economía</t>
  </si>
  <si>
    <t>Valor total de la propuesta frente al presupuesto oficial estimado.</t>
  </si>
  <si>
    <t>Manejo del Riesgo</t>
  </si>
  <si>
    <t>Capacidad operativa y financiera para asumir contingencias de logística, clima, seguridad, etc.</t>
  </si>
  <si>
    <t>Recursos propios / contrapartida ofrecida</t>
  </si>
  <si>
    <t>Recursos propios o de cooperación que la ESAL compromete adicionalmente al aporte del Municipio, como factor de mayor alcance o impacto del programa (art. 4°, guía CCE).</t>
  </si>
  <si>
    <t>[ 30% ]</t>
  </si>
  <si>
    <t>TOTAL</t>
  </si>
  <si>
    <t>4. Propuesta económica de este oferente (valor de referencia para el criterio de Economía)</t>
  </si>
  <si>
    <t>CONCEPTO</t>
  </si>
  <si>
    <t>VALOR</t>
  </si>
  <si>
    <t>Presupuesto de ejecución del Festival (a cargo del Municipio)</t>
  </si>
  <si>
    <t>Recursos propios / contrapartida ofrecida por la ESAL</t>
  </si>
  <si>
    <t>VALOR TOTAL DE LA PROPUESTA</t>
  </si>
  <si>
    <t>Nota: en un proceso competitivo, este valor y la contrapartida ofrecida por la ESAL ya no operan como el mecanismo de exención de competencia del artículo 5° (que exige un mínimo del 30% aportado por la ESAL para NO competir), sino como insumos para dos de los criterios de ponderación de la tabla anterior: “Economía” (valor total frente al presupuesto oficial) y “Recursos propios / contrapartida” (mayor aporte propio como factor de mayor alcance del programa).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</si>
</sst>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\$#,##0;&quot;($&quot;#,##0\);\-"/>
    <numFmt numFmtId="165" formatCode="\$#,##0"/>
    <numFmt numFmtId="166" formatCode="0.0%"/>
  </numFmts>
  <fonts count="11">
    <font>
      <sz val="11.0"/>
      <color theme="1"/>
      <name val="Calibri"/>
      <scheme val="minor"/>
    </font>
    <font>
      <b/>
      <sz val="10.0"/>
      <color theme="1"/>
      <name val="Arial"/>
    </font>
    <font>
      <b/>
      <sz val="13.0"/>
      <color theme="1"/>
      <name val="Arial"/>
    </font>
    <font/>
    <font>
      <sz val="10.0"/>
      <color theme="1"/>
      <name val="Arial"/>
    </font>
    <font>
      <sz val="11.0"/>
      <color theme="1"/>
      <name val="Calibri"/>
    </font>
    <font>
      <b/>
      <sz val="12.0"/>
      <color theme="1"/>
      <name val="Arial"/>
    </font>
    <font>
      <i/>
      <sz val="9.0"/>
      <color rgb="FFC0392B"/>
      <name val="Arial"/>
    </font>
    <font>
      <i/>
      <sz val="10.0"/>
      <color rgb="FFC0392B"/>
      <name val="Arial"/>
    </font>
    <font>
      <sz val="10.0"/>
      <color rgb="FF0000FF"/>
      <name val="Arial"/>
    </font>
    <font>
      <i/>
      <sz val="9.0"/>
      <color rgb="FF666666"/>
      <name val="Arial"/>
    </font>
  </fonts>
  <fills count="9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F9CB9C"/>
        <bgColor rgb="FFF9CB9C"/>
      </patternFill>
    </fill>
    <fill>
      <patternFill patternType="solid">
        <fgColor rgb="FFFFE599"/>
        <bgColor rgb="FFFFE599"/>
      </patternFill>
    </fill>
    <fill>
      <patternFill patternType="solid">
        <fgColor rgb="FF9FC5E8"/>
        <bgColor rgb="FF9FC5E8"/>
      </patternFill>
    </fill>
    <fill>
      <patternFill patternType="solid">
        <fgColor theme="0"/>
        <bgColor theme="0"/>
      </patternFill>
    </fill>
    <fill>
      <patternFill patternType="solid">
        <fgColor rgb="FFB6D7A8"/>
        <bgColor rgb="FFB6D7A8"/>
      </patternFill>
    </fill>
    <fill>
      <patternFill patternType="solid">
        <fgColor rgb="FFF2F2F2"/>
        <bgColor rgb="FFF2F2F2"/>
      </patternFill>
    </fill>
  </fills>
  <borders count="16">
    <border/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60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2" fontId="1" numFmtId="0" xfId="0" applyAlignment="1" applyBorder="1" applyFill="1" applyFont="1">
      <alignment horizontal="center" shrinkToFit="0" vertical="center" wrapText="1"/>
    </xf>
    <xf borderId="3" fillId="0" fontId="2" numFmtId="0" xfId="0" applyAlignment="1" applyBorder="1" applyFont="1">
      <alignment horizontal="center" shrinkToFit="0" wrapText="1"/>
    </xf>
    <xf borderId="4" fillId="0" fontId="3" numFmtId="0" xfId="0" applyBorder="1" applyFont="1"/>
    <xf borderId="5" fillId="2" fontId="1" numFmtId="0" xfId="0" applyAlignment="1" applyBorder="1" applyFill="1" applyFont="1">
      <alignment horizontal="center" shrinkToFit="0" vertical="center" wrapText="1"/>
    </xf>
    <xf borderId="6" fillId="0" fontId="3" numFmtId="0" xfId="0" applyBorder="1" applyFont="1"/>
    <xf borderId="7" fillId="0" fontId="4" numFmtId="0" xfId="0" applyAlignment="1" applyBorder="1" applyFont="1">
      <alignment vertical="center"/>
    </xf>
    <xf borderId="8" fillId="0" fontId="4" numFmtId="0" xfId="0" applyAlignment="1" applyBorder="1" applyFont="1">
      <alignment horizontal="center"/>
    </xf>
    <xf borderId="8" fillId="3" fontId="4" numFmtId="0" xfId="0" applyAlignment="1" applyBorder="1" applyFill="1" applyFont="1">
      <alignment shrinkToFit="0" vertical="center" wrapText="1"/>
    </xf>
    <xf borderId="3" fillId="0" fontId="5" numFmtId="0" xfId="0" applyAlignment="1" applyBorder="1" applyFont="1">
      <alignment horizontal="center"/>
    </xf>
    <xf borderId="8" fillId="3" fontId="4" numFmtId="0" xfId="0" applyAlignment="1" applyBorder="1" applyFill="1" applyFont="1">
      <alignment horizontal="center"/>
    </xf>
    <xf borderId="8" fillId="3" fontId="4" numFmtId="164" xfId="0" applyBorder="1" applyFill="1" applyFont="1" applyNumberFormat="1"/>
    <xf borderId="8" fillId="3" fontId="4" numFmtId="165" xfId="0" applyBorder="1" applyFill="1" applyFont="1" applyNumberFormat="1"/>
    <xf borderId="3" fillId="0" fontId="6" numFmtId="0" xfId="0" applyBorder="1" applyFont="1"/>
    <xf borderId="8" fillId="0" fontId="1" numFmtId="0" xfId="0" applyAlignment="1" applyBorder="1" applyFont="1">
      <alignment vertical="center"/>
    </xf>
    <xf borderId="9" fillId="0" fontId="4" numFmtId="0" xfId="0" applyAlignment="1" applyBorder="1" applyFont="1">
      <alignment shrinkToFit="0" vertical="center" wrapText="1"/>
    </xf>
    <xf borderId="10" fillId="0" fontId="4" numFmtId="0" xfId="0" applyAlignment="1" applyBorder="1" applyFont="1">
      <alignment vertical="center"/>
    </xf>
    <xf borderId="3" fillId="0" fontId="4" numFmtId="0" xfId="0" applyAlignment="1" applyBorder="1" applyFont="1">
      <alignment shrinkToFit="0" vertical="top" wrapText="1"/>
    </xf>
    <xf borderId="11" fillId="0" fontId="4" numFmtId="0" xfId="0" applyAlignment="1" applyBorder="1" applyFont="1">
      <alignment horizontal="center"/>
    </xf>
    <xf borderId="11" fillId="2" fontId="6" numFmtId="0" xfId="0" applyAlignment="1" applyBorder="1" applyFill="1" applyFont="1">
      <alignment horizontal="center" shrinkToFit="0" vertical="center" wrapText="1"/>
    </xf>
    <xf borderId="11" fillId="3" fontId="4" numFmtId="0" xfId="0" applyAlignment="1" applyBorder="1" applyFill="1" applyFont="1">
      <alignment shrinkToFit="0" vertical="center" wrapText="1"/>
    </xf>
    <xf borderId="11" fillId="3" fontId="4" numFmtId="0" xfId="0" applyAlignment="1" applyBorder="1" applyFill="1" applyFont="1">
      <alignment horizontal="center"/>
    </xf>
    <xf borderId="11" fillId="3" fontId="4" numFmtId="164" xfId="0" applyBorder="1" applyFill="1" applyFont="1" applyNumberFormat="1"/>
    <xf borderId="11" fillId="0" fontId="4" numFmtId="0" xfId="0" applyAlignment="1" applyBorder="1" applyFont="1">
      <alignment horizontal="center" shrinkToFit="0" vertical="center" wrapText="1"/>
    </xf>
    <xf borderId="11" fillId="0" fontId="1" numFmtId="0" xfId="0" applyAlignment="1" applyBorder="1" applyFont="1">
      <alignment vertical="top"/>
    </xf>
    <xf borderId="11" fillId="3" fontId="4" numFmtId="165" xfId="0" applyBorder="1" applyFill="1" applyFont="1" applyNumberFormat="1"/>
    <xf borderId="11" fillId="4" fontId="1" numFmtId="0" xfId="0" applyAlignment="1" applyBorder="1" applyFill="1" applyFont="1">
      <alignment vertical="center"/>
    </xf>
    <xf borderId="12" fillId="0" fontId="4" numFmtId="0" xfId="0" applyAlignment="1" applyBorder="1" applyFont="1">
      <alignment shrinkToFit="0" vertical="center" wrapText="1"/>
    </xf>
    <xf borderId="11" fillId="0" fontId="7" numFmtId="0" xfId="0" applyAlignment="1" applyBorder="1" applyFont="1">
      <alignment shrinkToFit="0" vertical="top" wrapText="1"/>
    </xf>
    <xf borderId="11" fillId="3" fontId="4" numFmtId="164" xfId="0" applyAlignment="1" applyBorder="1" applyFill="1" applyFont="1" applyNumberFormat="1">
      <alignment readingOrder="0"/>
    </xf>
    <xf borderId="11" fillId="3" fontId="4" numFmtId="165" xfId="0" applyAlignment="1" applyBorder="1" applyFill="1" applyFont="1" applyNumberFormat="1">
      <alignment readingOrder="0"/>
    </xf>
    <xf borderId="11" fillId="0" fontId="1" numFmtId="0" xfId="0" applyAlignment="1" applyBorder="1" applyFont="1">
      <alignment vertical="center"/>
    </xf>
    <xf borderId="11" fillId="5" fontId="1" numFmtId="0" xfId="0" applyAlignment="1" applyBorder="1" applyFill="1" applyFont="1">
      <alignment vertical="center"/>
    </xf>
    <xf borderId="11" fillId="0" fontId="4" numFmtId="165" xfId="0" applyAlignment="1" applyBorder="1" applyFont="1" applyNumberFormat="1">
      <alignment horizontal="center" vertical="center"/>
    </xf>
    <xf borderId="11" fillId="6" fontId="1" numFmtId="0" xfId="0" applyAlignment="1" applyBorder="1" applyFill="1" applyFont="1">
      <alignment horizontal="center" shrinkToFit="0" wrapText="1"/>
    </xf>
    <xf borderId="3" fillId="6" fontId="1" numFmtId="0" xfId="0" applyAlignment="1" applyBorder="1" applyFill="1" applyFont="1">
      <alignment horizontal="center" shrinkToFit="0" wrapText="1"/>
    </xf>
    <xf borderId="11" fillId="0" fontId="1" numFmtId="0" xfId="0" applyAlignment="1" applyBorder="1" applyFont="1">
      <alignment shrinkToFit="0" vertical="center" wrapText="1"/>
    </xf>
    <xf borderId="11" fillId="0" fontId="4" numFmtId="166" xfId="0" applyAlignment="1" applyBorder="1" applyFont="1" applyNumberFormat="1">
      <alignment horizontal="center" vertical="center"/>
    </xf>
    <xf borderId="3" fillId="0" fontId="4" numFmtId="0" xfId="0" applyAlignment="1" applyBorder="1" applyFont="1">
      <alignment shrinkToFit="0" vertical="center" wrapText="1"/>
    </xf>
    <xf borderId="11" fillId="0" fontId="8" numFmtId="0" xfId="0" applyAlignment="1" applyBorder="1" applyFont="1">
      <alignment horizontal="center" readingOrder="0"/>
    </xf>
    <xf borderId="11" fillId="7" fontId="1" numFmtId="0" xfId="0" applyAlignment="1" applyBorder="1" applyFill="1" applyFont="1">
      <alignment vertical="center"/>
    </xf>
    <xf borderId="11" fillId="0" fontId="4" numFmtId="0" xfId="0" applyAlignment="1" applyBorder="1" applyFont="1">
      <alignment horizontal="center" vertical="center"/>
    </xf>
    <xf borderId="11" fillId="3" fontId="4" numFmtId="0" xfId="0" applyAlignment="1" applyBorder="1" applyFill="1" applyFont="1">
      <alignment horizontal="center" readingOrder="0"/>
    </xf>
    <xf borderId="13" fillId="8" fontId="5" numFmtId="0" xfId="0" applyBorder="1" applyFill="1" applyFont="1"/>
    <xf borderId="14" fillId="8" fontId="5" numFmtId="0" xfId="0" applyBorder="1" applyFill="1" applyFont="1"/>
    <xf borderId="14" fillId="3" fontId="1" numFmtId="0" xfId="0" applyBorder="1" applyFill="1" applyFont="1"/>
    <xf borderId="14" fillId="3" fontId="5" numFmtId="0" xfId="0" applyBorder="1" applyFill="1" applyFont="1"/>
    <xf borderId="14" fillId="3" fontId="1" numFmtId="165" xfId="0" applyBorder="1" applyFill="1" applyFont="1" applyNumberFormat="1"/>
    <xf borderId="3" fillId="6" fontId="6" numFmtId="0" xfId="0" applyBorder="1" applyFill="1" applyFont="1"/>
    <xf borderId="15" fillId="0" fontId="5" numFmtId="0" xfId="0" applyBorder="1" applyFont="1"/>
    <xf borderId="11" fillId="6" fontId="1" numFmtId="0" xfId="0" applyAlignment="1" applyBorder="1" applyFill="1" applyFont="1">
      <alignment horizontal="center"/>
    </xf>
    <xf borderId="3" fillId="6" fontId="1" numFmtId="0" xfId="0" applyAlignment="1" applyBorder="1" applyFill="1" applyFont="1">
      <alignment horizontal="center"/>
    </xf>
    <xf borderId="11" fillId="0" fontId="4" numFmtId="0" xfId="0" applyAlignment="1" applyBorder="1" applyFont="1">
      <alignment shrinkToFit="0" wrapText="1"/>
    </xf>
    <xf borderId="11" fillId="0" fontId="9" numFmtId="165" xfId="0" applyAlignment="1" applyBorder="1" applyFont="1" applyNumberFormat="1">
      <alignment horizontal="center" readingOrder="0" vertical="center"/>
    </xf>
    <xf borderId="3" fillId="0" fontId="4" numFmtId="166" xfId="0" applyAlignment="1" applyBorder="1" applyFont="1" applyNumberFormat="1">
      <alignment horizontal="center" vertical="center"/>
    </xf>
    <xf borderId="11" fillId="2" fontId="1" numFmtId="0" xfId="0" applyBorder="1" applyFill="1" applyFont="1"/>
    <xf borderId="11" fillId="2" fontId="1" numFmtId="165" xfId="0" applyAlignment="1" applyBorder="1" applyFill="1" applyFont="1" applyNumberFormat="1">
      <alignment horizontal="center" vertical="center"/>
    </xf>
    <xf borderId="3" fillId="2" fontId="4" numFmtId="166" xfId="0" applyAlignment="1" applyBorder="1" applyFill="1" applyFont="1" applyNumberFormat="1">
      <alignment horizontal="center" vertical="center"/>
    </xf>
    <xf borderId="3" fillId="0" fontId="10" numFmtId="0" xfId="0" applyAlignment="1" applyBorder="1" applyFont="1">
      <alignment shrinkToFit="0" vertical="top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30.0"/>
    <col customWidth="1" min="3" max="3" width="26.0"/>
    <col customWidth="1" min="4" max="4" width="23.86"/>
    <col customWidth="1" min="5" max="5" width="22.0"/>
    <col customWidth="1" min="6" max="26" width="8.71"/>
  </cols>
  <sheetData>
    <row r="2" ht="31.5" customHeight="1">
      <c r="B2" s="3" t="s">
        <v>2</v>
      </c>
      <c r="C2" s="4"/>
      <c r="D2" s="4"/>
      <c r="E2" s="6"/>
    </row>
    <row r="3">
      <c r="B3" s="10"/>
      <c r="C3" s="4"/>
      <c r="D3" s="4"/>
      <c r="E3" s="6"/>
    </row>
    <row r="4" ht="15.0" customHeight="1">
      <c r="B4" s="14" t="s">
        <v>12</v>
      </c>
      <c r="C4" s="4"/>
      <c r="D4" s="4"/>
      <c r="E4" s="6"/>
    </row>
    <row r="5" ht="87.0" customHeight="1">
      <c r="B5" s="18" t="s">
        <v>15</v>
      </c>
      <c r="C5" s="4"/>
      <c r="D5" s="4"/>
      <c r="E5" s="6"/>
    </row>
    <row r="6">
      <c r="B6" s="10"/>
      <c r="C6" s="4"/>
      <c r="D6" s="4"/>
      <c r="E6" s="4"/>
    </row>
    <row r="7" ht="15.0" customHeight="1">
      <c r="B7" s="14" t="s">
        <v>17</v>
      </c>
      <c r="C7" s="4"/>
      <c r="D7" s="4"/>
      <c r="E7" s="6"/>
    </row>
    <row r="8" ht="54.75" customHeight="1">
      <c r="B8" s="25" t="s">
        <v>21</v>
      </c>
      <c r="C8" s="18" t="s">
        <v>22</v>
      </c>
      <c r="D8" s="6"/>
      <c r="E8" s="29" t="s">
        <v>24</v>
      </c>
    </row>
    <row r="9" ht="42.75" customHeight="1">
      <c r="B9" s="25" t="s">
        <v>26</v>
      </c>
      <c r="C9" s="18" t="s">
        <v>27</v>
      </c>
      <c r="D9" s="6"/>
      <c r="E9" s="29" t="s">
        <v>29</v>
      </c>
    </row>
    <row r="10" ht="30.75" customHeight="1">
      <c r="B10" s="25" t="s">
        <v>30</v>
      </c>
      <c r="C10" s="18" t="s">
        <v>31</v>
      </c>
      <c r="D10" s="6"/>
      <c r="E10" s="29" t="s">
        <v>33</v>
      </c>
    </row>
    <row r="11">
      <c r="B11" s="10"/>
      <c r="C11" s="4"/>
      <c r="D11" s="4"/>
      <c r="E11" s="4"/>
    </row>
    <row r="12" ht="15.0" customHeight="1">
      <c r="B12" s="14" t="s">
        <v>35</v>
      </c>
      <c r="C12" s="4"/>
      <c r="D12" s="4"/>
      <c r="E12" s="6"/>
    </row>
    <row r="13" ht="39.75" customHeight="1">
      <c r="B13" s="18" t="s">
        <v>38</v>
      </c>
      <c r="C13" s="4"/>
      <c r="D13" s="4"/>
      <c r="E13" s="6"/>
    </row>
    <row r="14">
      <c r="B14" s="10"/>
      <c r="C14" s="4"/>
      <c r="D14" s="4"/>
      <c r="E14" s="4"/>
    </row>
    <row r="15" ht="15.0" customHeight="1">
      <c r="B15" s="35" t="s">
        <v>42</v>
      </c>
      <c r="C15" s="36" t="s">
        <v>4</v>
      </c>
      <c r="D15" s="6"/>
      <c r="E15" s="35"/>
    </row>
    <row r="16" ht="42.0" customHeight="1">
      <c r="B16" s="37" t="s">
        <v>44</v>
      </c>
      <c r="C16" s="39" t="s">
        <v>45</v>
      </c>
      <c r="D16" s="6"/>
      <c r="E16" s="40" t="s">
        <v>49</v>
      </c>
    </row>
    <row r="17" ht="33.75" customHeight="1">
      <c r="B17" s="37" t="s">
        <v>50</v>
      </c>
      <c r="C17" s="39" t="s">
        <v>51</v>
      </c>
      <c r="D17" s="6"/>
      <c r="E17" s="40" t="s">
        <v>53</v>
      </c>
    </row>
    <row r="18" ht="33.75" customHeight="1">
      <c r="B18" s="37" t="s">
        <v>54</v>
      </c>
      <c r="C18" s="39" t="s">
        <v>56</v>
      </c>
      <c r="D18" s="6"/>
      <c r="E18" s="40" t="s">
        <v>49</v>
      </c>
    </row>
    <row r="19" ht="33.75" customHeight="1">
      <c r="B19" s="37" t="s">
        <v>58</v>
      </c>
      <c r="C19" s="39" t="s">
        <v>59</v>
      </c>
      <c r="D19" s="6"/>
      <c r="E19" s="40" t="s">
        <v>53</v>
      </c>
    </row>
    <row r="20" ht="45.0" customHeight="1">
      <c r="B20" s="37" t="s">
        <v>60</v>
      </c>
      <c r="C20" s="39" t="s">
        <v>61</v>
      </c>
      <c r="D20" s="6"/>
      <c r="E20" s="40" t="s">
        <v>49</v>
      </c>
    </row>
    <row r="21" ht="63.0" customHeight="1">
      <c r="B21" s="37" t="s">
        <v>62</v>
      </c>
      <c r="C21" s="39" t="s">
        <v>63</v>
      </c>
      <c r="D21" s="6"/>
      <c r="E21" s="40" t="s">
        <v>64</v>
      </c>
    </row>
    <row r="22" ht="15.75" customHeight="1">
      <c r="B22" s="10"/>
      <c r="C22" s="4"/>
      <c r="D22" s="4"/>
      <c r="E22" s="6"/>
    </row>
    <row r="23" ht="15.0" customHeight="1">
      <c r="B23" s="49" t="s">
        <v>66</v>
      </c>
      <c r="C23" s="4"/>
      <c r="D23" s="4"/>
      <c r="E23" s="6"/>
    </row>
    <row r="24" ht="15.0" customHeight="1">
      <c r="B24" s="51" t="s">
        <v>67</v>
      </c>
      <c r="C24" s="51" t="s">
        <v>68</v>
      </c>
      <c r="D24" s="52" t="s">
        <v>18</v>
      </c>
      <c r="E24" s="6"/>
    </row>
    <row r="25" ht="15.75" customHeight="1">
      <c r="B25" s="53" t="s">
        <v>69</v>
      </c>
      <c r="C25" s="54">
        <v>2.0635E7</v>
      </c>
      <c r="D25" s="55">
        <f t="shared" ref="D25:D27" si="1">C25/$C$27</f>
        <v>0.6999898233</v>
      </c>
      <c r="E25" s="6"/>
    </row>
    <row r="26" ht="15.75" customHeight="1">
      <c r="B26" s="53" t="s">
        <v>70</v>
      </c>
      <c r="C26" s="54">
        <v>8844000.0</v>
      </c>
      <c r="D26" s="55">
        <f t="shared" si="1"/>
        <v>0.3000101767</v>
      </c>
      <c r="E26" s="6"/>
    </row>
    <row r="27" ht="15.0" customHeight="1">
      <c r="B27" s="56" t="s">
        <v>71</v>
      </c>
      <c r="C27" s="57">
        <f>C25+C26</f>
        <v>29479000</v>
      </c>
      <c r="D27" s="58">
        <f t="shared" si="1"/>
        <v>1</v>
      </c>
      <c r="E27" s="6"/>
    </row>
    <row r="28" ht="15.75" customHeight="1">
      <c r="B28" s="10"/>
      <c r="C28" s="4"/>
      <c r="D28" s="4"/>
      <c r="E28" s="6"/>
    </row>
    <row r="29" ht="60.0" customHeight="1">
      <c r="B29" s="59" t="s">
        <v>72</v>
      </c>
      <c r="C29" s="4"/>
      <c r="D29" s="4"/>
      <c r="E29" s="6"/>
    </row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8">
    <mergeCell ref="B2:E2"/>
    <mergeCell ref="B3:E3"/>
    <mergeCell ref="B4:E4"/>
    <mergeCell ref="B5:E5"/>
    <mergeCell ref="B6:E6"/>
    <mergeCell ref="B7:E7"/>
    <mergeCell ref="C8:D8"/>
    <mergeCell ref="C9:D9"/>
    <mergeCell ref="C10:D10"/>
    <mergeCell ref="B11:E11"/>
    <mergeCell ref="B12:E12"/>
    <mergeCell ref="B13:E13"/>
    <mergeCell ref="B14:E14"/>
    <mergeCell ref="C15:D15"/>
    <mergeCell ref="B23:E23"/>
    <mergeCell ref="D24:E24"/>
    <mergeCell ref="D25:E25"/>
    <mergeCell ref="D26:E26"/>
    <mergeCell ref="D27:E27"/>
    <mergeCell ref="B28:E28"/>
    <mergeCell ref="B29:E29"/>
    <mergeCell ref="C16:D16"/>
    <mergeCell ref="C17:D17"/>
    <mergeCell ref="C18:D18"/>
    <mergeCell ref="C19:D19"/>
    <mergeCell ref="C20:D20"/>
    <mergeCell ref="C21:D21"/>
    <mergeCell ref="B22:E22"/>
  </mergeCells>
  <printOptions/>
  <pageMargins bottom="1.0" footer="0.0" header="0.0" left="0.75" right="0.75" top="1.0"/>
  <pageSetup fitToHeight="0"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42.0"/>
    <col customWidth="1" min="3" max="3" width="16.0"/>
    <col customWidth="1" min="4" max="4" width="23.86"/>
    <col customWidth="1" min="5" max="5" width="68.29"/>
    <col customWidth="1" min="6" max="26" width="8.71"/>
  </cols>
  <sheetData>
    <row r="2">
      <c r="B2" s="3" t="s">
        <v>1</v>
      </c>
      <c r="C2" s="4"/>
      <c r="D2" s="4"/>
      <c r="E2" s="6"/>
    </row>
    <row r="3">
      <c r="B3" s="10"/>
      <c r="C3" s="4"/>
      <c r="D3" s="4"/>
      <c r="E3" s="6"/>
    </row>
    <row r="4">
      <c r="B4" s="20" t="s">
        <v>8</v>
      </c>
      <c r="C4" s="20" t="s">
        <v>7</v>
      </c>
      <c r="D4" s="20" t="s">
        <v>18</v>
      </c>
      <c r="E4" s="20" t="s">
        <v>19</v>
      </c>
    </row>
    <row r="5">
      <c r="B5" s="24" t="s">
        <v>20</v>
      </c>
      <c r="C5" s="34">
        <f>SUMIF('Detalle y Trazabilidad'!$G$2:$G$13,B5,'Detalle y Trazabilidad'!$F$2:$F$13)</f>
        <v>7850000</v>
      </c>
      <c r="D5" s="38" t="str">
        <f>C5/#REF!</f>
        <v>#REF!</v>
      </c>
      <c r="E5" s="42">
        <f>COUNTIF('Detalle y Trazabilidad'!$G$2:$G$13,B5)</f>
        <v>1</v>
      </c>
    </row>
    <row r="6">
      <c r="B6" s="24" t="s">
        <v>37</v>
      </c>
      <c r="C6" s="34">
        <f>SUMIF('Detalle y Trazabilidad'!$G$2:$G$13,B6,'Detalle y Trazabilidad'!$F$2:$F$13)</f>
        <v>9600000</v>
      </c>
      <c r="D6" s="38"/>
      <c r="E6" s="42"/>
    </row>
    <row r="7">
      <c r="B7" s="24" t="s">
        <v>40</v>
      </c>
      <c r="C7" s="34">
        <f>SUMIF('Detalle y Trazabilidad'!$G$2:$G$13,B7,'Detalle y Trazabilidad'!$F$2:$F$13)</f>
        <v>9372000</v>
      </c>
      <c r="D7" s="38" t="str">
        <f t="shared" ref="D7:D10" si="1">C7/#REF!</f>
        <v>#REF!</v>
      </c>
      <c r="E7" s="42">
        <f>COUNTIF('Detalle y Trazabilidad'!$G$2:$G$13,B7)</f>
        <v>4</v>
      </c>
    </row>
    <row r="8">
      <c r="B8" s="24" t="s">
        <v>57</v>
      </c>
      <c r="C8" s="34">
        <f>SUMIF('Detalle y Trazabilidad'!$G$2:$G$13,B8,'Detalle y Trazabilidad'!$F$2:$F$13)</f>
        <v>994000</v>
      </c>
      <c r="D8" s="38" t="str">
        <f t="shared" si="1"/>
        <v>#REF!</v>
      </c>
      <c r="E8" s="24" t="s">
        <v>24</v>
      </c>
    </row>
    <row r="9">
      <c r="B9" s="24" t="s">
        <v>13</v>
      </c>
      <c r="C9" s="34">
        <f>SUMIF('Detalle y Trazabilidad'!$G$2:$G$13,B9,'Detalle y Trazabilidad'!$F$2:$F$13)</f>
        <v>304000</v>
      </c>
      <c r="D9" s="38" t="str">
        <f t="shared" si="1"/>
        <v>#REF!</v>
      </c>
      <c r="E9" s="42">
        <f>COUNTIF('Detalle y Trazabilidad'!$G$2:$G$13,B9)</f>
        <v>1</v>
      </c>
    </row>
    <row r="10">
      <c r="B10" s="24" t="s">
        <v>34</v>
      </c>
      <c r="C10" s="34">
        <f>SUMIF('Detalle y Trazabilidad'!$G$2:$G$13,B10,'Detalle y Trazabilidad'!$F$2:$F$13)</f>
        <v>989000</v>
      </c>
      <c r="D10" s="38" t="str">
        <f t="shared" si="1"/>
        <v>#REF!</v>
      </c>
      <c r="E10" s="42">
        <f>COUNTIF('Detalle y Trazabilidad'!$G$2:$G$13,B10)</f>
        <v>1</v>
      </c>
    </row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</sheetData>
  <mergeCells count="2">
    <mergeCell ref="B2:E2"/>
    <mergeCell ref="B3:E3"/>
  </mergeCells>
  <printOptions/>
  <pageMargins bottom="1.0" footer="0.0" header="0.0" left="0.75" right="0.75" top="1.0"/>
  <pageSetup fitToHeight="0" paperSize="9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30.0"/>
    <col customWidth="1" min="2" max="2" width="12.0"/>
    <col customWidth="1" min="3" max="3" width="55.0"/>
    <col customWidth="1" min="4" max="4" width="8.0"/>
    <col customWidth="1" min="5" max="6" width="16.0"/>
    <col customWidth="1" min="7" max="7" width="49.86"/>
    <col customWidth="1" min="8" max="8" width="34.0"/>
    <col customWidth="1" min="9" max="26" width="8.71"/>
  </cols>
  <sheetData>
    <row r="1" ht="23.25" customHeight="1">
      <c r="A1" s="1" t="s">
        <v>0</v>
      </c>
      <c r="B1" s="2" t="s">
        <v>3</v>
      </c>
      <c r="C1" s="2" t="s">
        <v>4</v>
      </c>
      <c r="D1" s="2" t="s">
        <v>5</v>
      </c>
      <c r="E1" s="2" t="s">
        <v>6</v>
      </c>
      <c r="F1" s="2" t="s">
        <v>7</v>
      </c>
      <c r="G1" s="2" t="s">
        <v>8</v>
      </c>
      <c r="H1" s="5" t="s">
        <v>9</v>
      </c>
    </row>
    <row r="2" ht="23.25" customHeight="1">
      <c r="A2" s="7" t="s">
        <v>10</v>
      </c>
      <c r="B2" s="8">
        <v>1.0</v>
      </c>
      <c r="C2" s="9" t="s">
        <v>11</v>
      </c>
      <c r="D2" s="11">
        <v>1.0</v>
      </c>
      <c r="E2" s="12">
        <v>304000.0</v>
      </c>
      <c r="F2" s="13">
        <v>304000.0</v>
      </c>
      <c r="G2" s="15" t="s">
        <v>13</v>
      </c>
      <c r="H2" s="16" t="s">
        <v>14</v>
      </c>
    </row>
    <row r="3" ht="23.25" customHeight="1">
      <c r="A3" s="17" t="s">
        <v>10</v>
      </c>
      <c r="B3" s="19">
        <v>2.0</v>
      </c>
      <c r="C3" s="21" t="s">
        <v>16</v>
      </c>
      <c r="D3" s="22">
        <v>30.0</v>
      </c>
      <c r="E3" s="23">
        <v>5000.0</v>
      </c>
      <c r="F3" s="26">
        <v>150000.0</v>
      </c>
      <c r="G3" s="27" t="s">
        <v>23</v>
      </c>
      <c r="H3" s="28" t="s">
        <v>14</v>
      </c>
    </row>
    <row r="4" ht="23.25" customHeight="1">
      <c r="A4" s="17" t="s">
        <v>10</v>
      </c>
      <c r="B4" s="19">
        <v>3.0</v>
      </c>
      <c r="C4" s="21" t="s">
        <v>25</v>
      </c>
      <c r="D4" s="22">
        <v>30.0</v>
      </c>
      <c r="E4" s="23">
        <v>5000.0</v>
      </c>
      <c r="F4" s="26">
        <v>150000.0</v>
      </c>
      <c r="G4" s="27" t="s">
        <v>23</v>
      </c>
      <c r="H4" s="28" t="s">
        <v>14</v>
      </c>
    </row>
    <row r="5" ht="15.0" customHeight="1">
      <c r="A5" s="17" t="s">
        <v>10</v>
      </c>
      <c r="B5" s="19">
        <v>4.0</v>
      </c>
      <c r="C5" s="21" t="s">
        <v>28</v>
      </c>
      <c r="D5" s="22">
        <v>10.0</v>
      </c>
      <c r="E5" s="23">
        <v>7000.0</v>
      </c>
      <c r="F5" s="26">
        <v>70000.0</v>
      </c>
      <c r="G5" s="27" t="s">
        <v>23</v>
      </c>
      <c r="H5" s="28" t="s">
        <v>14</v>
      </c>
    </row>
    <row r="6" ht="15.0" customHeight="1">
      <c r="A6" s="17" t="s">
        <v>10</v>
      </c>
      <c r="B6" s="19">
        <v>5.0</v>
      </c>
      <c r="C6" s="21" t="s">
        <v>32</v>
      </c>
      <c r="D6" s="22">
        <v>1.0</v>
      </c>
      <c r="E6" s="30">
        <v>989000.0</v>
      </c>
      <c r="F6" s="31">
        <v>989000.0</v>
      </c>
      <c r="G6" s="32" t="s">
        <v>34</v>
      </c>
      <c r="H6" s="28" t="s">
        <v>14</v>
      </c>
    </row>
    <row r="7" ht="23.25" customHeight="1">
      <c r="A7" s="17" t="s">
        <v>10</v>
      </c>
      <c r="B7" s="19">
        <v>7.0</v>
      </c>
      <c r="C7" s="21" t="s">
        <v>36</v>
      </c>
      <c r="D7" s="22">
        <v>1.0</v>
      </c>
      <c r="E7" s="30">
        <v>9600000.0</v>
      </c>
      <c r="F7" s="30">
        <v>9600000.0</v>
      </c>
      <c r="G7" s="32" t="s">
        <v>37</v>
      </c>
      <c r="H7" s="28" t="s">
        <v>14</v>
      </c>
    </row>
    <row r="8" ht="23.25" customHeight="1">
      <c r="A8" s="17" t="s">
        <v>10</v>
      </c>
      <c r="B8" s="19">
        <v>8.0</v>
      </c>
      <c r="C8" s="21" t="s">
        <v>39</v>
      </c>
      <c r="D8" s="22">
        <v>9.0</v>
      </c>
      <c r="E8" s="30">
        <v>198000.0</v>
      </c>
      <c r="F8" s="31">
        <v>1782000.0</v>
      </c>
      <c r="G8" s="33" t="s">
        <v>40</v>
      </c>
      <c r="H8" s="28" t="s">
        <v>14</v>
      </c>
    </row>
    <row r="9" ht="23.25" customHeight="1">
      <c r="A9" s="17" t="s">
        <v>10</v>
      </c>
      <c r="B9" s="19">
        <v>9.0</v>
      </c>
      <c r="C9" s="21" t="s">
        <v>41</v>
      </c>
      <c r="D9" s="22">
        <v>1.0</v>
      </c>
      <c r="E9" s="30">
        <v>2530000.0</v>
      </c>
      <c r="F9" s="31">
        <v>2530000.0</v>
      </c>
      <c r="G9" s="33" t="s">
        <v>40</v>
      </c>
      <c r="H9" s="28" t="s">
        <v>14</v>
      </c>
    </row>
    <row r="10" ht="23.25" customHeight="1">
      <c r="A10" s="17" t="s">
        <v>10</v>
      </c>
      <c r="B10" s="19">
        <v>10.0</v>
      </c>
      <c r="C10" s="21" t="s">
        <v>43</v>
      </c>
      <c r="D10" s="22">
        <v>1.0</v>
      </c>
      <c r="E10" s="30">
        <v>2530000.0</v>
      </c>
      <c r="F10" s="30">
        <v>2530000.0</v>
      </c>
      <c r="G10" s="33" t="s">
        <v>40</v>
      </c>
      <c r="H10" s="28" t="s">
        <v>14</v>
      </c>
    </row>
    <row r="11" ht="23.25" customHeight="1">
      <c r="A11" s="17" t="s">
        <v>10</v>
      </c>
      <c r="B11" s="19">
        <v>11.0</v>
      </c>
      <c r="C11" s="21" t="s">
        <v>46</v>
      </c>
      <c r="D11" s="22">
        <v>1.0</v>
      </c>
      <c r="E11" s="30">
        <v>2530000.0</v>
      </c>
      <c r="F11" s="30">
        <v>2530000.0</v>
      </c>
      <c r="G11" s="33" t="s">
        <v>40</v>
      </c>
      <c r="H11" s="28" t="s">
        <v>14</v>
      </c>
    </row>
    <row r="12" ht="15.0" customHeight="1">
      <c r="A12" s="17" t="s">
        <v>47</v>
      </c>
      <c r="B12" s="19">
        <v>2.0</v>
      </c>
      <c r="C12" s="21" t="s">
        <v>48</v>
      </c>
      <c r="D12" s="22">
        <v>1.0</v>
      </c>
      <c r="E12" s="30">
        <v>7850000.0</v>
      </c>
      <c r="F12" s="30">
        <v>7850000.0</v>
      </c>
      <c r="G12" s="41" t="s">
        <v>20</v>
      </c>
      <c r="H12" s="28" t="s">
        <v>52</v>
      </c>
    </row>
    <row r="13" ht="15.0" customHeight="1">
      <c r="A13" s="17" t="s">
        <v>47</v>
      </c>
      <c r="B13" s="19">
        <v>3.0</v>
      </c>
      <c r="C13" s="21" t="s">
        <v>55</v>
      </c>
      <c r="D13" s="43">
        <v>1.0</v>
      </c>
      <c r="E13" s="30">
        <v>994000.0</v>
      </c>
      <c r="F13" s="30">
        <v>994000.0</v>
      </c>
      <c r="G13" s="32" t="s">
        <v>57</v>
      </c>
      <c r="H13" s="28" t="s">
        <v>52</v>
      </c>
    </row>
    <row r="14" ht="15.0" customHeight="1">
      <c r="A14" s="44"/>
      <c r="B14" s="45"/>
      <c r="C14" s="46" t="s">
        <v>65</v>
      </c>
      <c r="D14" s="47"/>
      <c r="E14" s="47"/>
      <c r="F14" s="48">
        <f>SUM(F2:F13)</f>
        <v>29479000</v>
      </c>
      <c r="G14" s="45"/>
      <c r="H14" s="50"/>
    </row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</sheetData>
  <printOptions/>
  <pageMargins bottom="1.0" footer="0.0" header="0.0" left="0.75" right="0.75" top="1.0"/>
  <pageSetup fitToHeight="0" paperSize="9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2026-08-28T22:20:37Z</dcterms:created>
  <dc:creator>openpyxl</dc:creator>
</cp:coreProperties>
</file>