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965ed3e70ea1251/Escritorio/SENA/CARPETA PROCESO CENTRO TEXTIL/PROCESOS CONTRACTUALES/PROCESO MANTENIMIENTO TORRE DE ALTURAS/SEGUNDO CARGUE SECOP II/"/>
    </mc:Choice>
  </mc:AlternateContent>
  <xr:revisionPtr revIDLastSave="5" documentId="8_{825C4E3F-5D5E-430E-9C68-D88306BCF399}" xr6:coauthVersionLast="47" xr6:coauthVersionMax="47" xr10:uidLastSave="{FAE19D03-05F5-4C9C-9297-F4042894ADB2}"/>
  <bookViews>
    <workbookView xWindow="-120" yWindow="-120" windowWidth="20730" windowHeight="11040" xr2:uid="{C9A2111C-0F6D-4B96-9B14-4F294589DC84}"/>
  </bookViews>
  <sheets>
    <sheet name="2026" sheetId="3" r:id="rId1"/>
  </sheets>
  <definedNames>
    <definedName name="_xlnm._FilterDatabase" localSheetId="0" hidden="1">'2026'!$A$6:$D$22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4" i="3" l="1"/>
  <c r="M14" i="3" s="1"/>
  <c r="J14" i="3"/>
  <c r="J21" i="3" s="1"/>
  <c r="J23" i="3" s="1"/>
  <c r="L21" i="3" l="1"/>
  <c r="L23" i="3" s="1"/>
  <c r="F19" i="3" l="1"/>
  <c r="H17" i="3"/>
  <c r="H18" i="3"/>
  <c r="H19" i="3"/>
  <c r="H20" i="3"/>
  <c r="F11" i="3"/>
  <c r="H11" i="3"/>
  <c r="M11" i="3"/>
  <c r="F12" i="3"/>
  <c r="H12" i="3"/>
  <c r="H8" i="3"/>
  <c r="H9" i="3"/>
  <c r="H10" i="3"/>
  <c r="H13" i="3"/>
  <c r="M12" i="3" l="1"/>
  <c r="M19" i="3"/>
  <c r="F8" i="3"/>
  <c r="M8" i="3" s="1"/>
  <c r="F17" i="3"/>
  <c r="F18" i="3"/>
  <c r="F20" i="3"/>
  <c r="F16" i="3"/>
  <c r="F13" i="3"/>
  <c r="M13" i="3" s="1"/>
  <c r="H16" i="3"/>
  <c r="H21" i="3" s="1"/>
  <c r="M20" i="3" l="1"/>
  <c r="M18" i="3"/>
  <c r="M16" i="3"/>
  <c r="M17" i="3"/>
  <c r="F9" i="3" l="1"/>
  <c r="M9" i="3" s="1"/>
  <c r="F10" i="3"/>
  <c r="M10" i="3" s="1"/>
  <c r="F21" i="3" l="1"/>
  <c r="M21" i="3" s="1"/>
  <c r="H22" i="3" l="1"/>
  <c r="F22" i="3"/>
  <c r="F23" i="3" l="1"/>
  <c r="M22" i="3"/>
  <c r="H23" i="3"/>
  <c r="M23" i="3" l="1"/>
</calcChain>
</file>

<file path=xl/sharedStrings.xml><?xml version="1.0" encoding="utf-8"?>
<sst xmlns="http://schemas.openxmlformats.org/spreadsheetml/2006/main" count="72" uniqueCount="49">
  <si>
    <t xml:space="preserve">ESTUDIO DE MERCADO </t>
  </si>
  <si>
    <t xml:space="preserve">OBJETO: </t>
  </si>
  <si>
    <t>ITEM</t>
  </si>
  <si>
    <t>DESCRIPCIÓN TÉCNICA DEL BIEN</t>
  </si>
  <si>
    <t>UNIDAD DE MEDIDA</t>
  </si>
  <si>
    <t>CANT</t>
  </si>
  <si>
    <t>PROMEDIO</t>
  </si>
  <si>
    <t>VALOR UNITARIO</t>
  </si>
  <si>
    <t>VALOR TOTAL</t>
  </si>
  <si>
    <t>1</t>
  </si>
  <si>
    <t xml:space="preserve"> </t>
  </si>
  <si>
    <t>1.1</t>
  </si>
  <si>
    <t>1.2</t>
  </si>
  <si>
    <t>1.3</t>
  </si>
  <si>
    <t>2.1</t>
  </si>
  <si>
    <t>IVA 19%</t>
  </si>
  <si>
    <t>TOTAL</t>
  </si>
  <si>
    <t>SEDE PEDREGAL</t>
  </si>
  <si>
    <t>1.4</t>
  </si>
  <si>
    <t>SEDE SANTA ROSA DE OSOS</t>
  </si>
  <si>
    <t>2.2</t>
  </si>
  <si>
    <t>2.3</t>
  </si>
  <si>
    <t>2.4</t>
  </si>
  <si>
    <t>DISTRISEGUIN S.A.S</t>
  </si>
  <si>
    <t>INGECAD PARTS S.A.S</t>
  </si>
  <si>
    <t>PROYECTÓ: WILSON ARLEY CASTAÑO ZAPATA</t>
  </si>
  <si>
    <t>CARGO: PROFESIONAL INFRAESTRUCTURA Y LOGÍSTICA</t>
  </si>
  <si>
    <t>CONTRATAR EL SERVICIO DE MANTENIMIENTO Y ADECUACIÓN A LAS TORRES DE ALTURAS DEL CENTRO TEXTIL Y DE GESTIÓN INDUSTRIAL, ASÍ COMO DE SU SUBSEDE EN SANTA ROSA DE OSOS.</t>
  </si>
  <si>
    <t>UND</t>
  </si>
  <si>
    <t>Línea de vida horizontal fija en material de acero inoxidable de 8mm con absorbedor de  energía y puntos de anclaje certificados.</t>
  </si>
  <si>
    <t>Punto de anclaje para poste tipo perno de ojo certificado en material de acero inoxidable resistencia mínima 5000Lb</t>
  </si>
  <si>
    <t>Puntos de anclaje para parte superior de retícula, elaborados en acero galvanizado con certificación de 5000Lb</t>
  </si>
  <si>
    <t>Recertificación de todos los puntos de anclaje de la estructura.</t>
  </si>
  <si>
    <t>Torque de tuercas que soportan toda la estructura en su base.</t>
  </si>
  <si>
    <t>Mantenimiento a partes de la estructura oxidada y con corrosión que incluya refuerzo con puntos de soldadura y pintura anticorrosiva que sea resistente a la intemperie y trabajo pesado.</t>
  </si>
  <si>
    <t>1.5</t>
  </si>
  <si>
    <t>1.6</t>
  </si>
  <si>
    <t>MT</t>
  </si>
  <si>
    <t>GBL</t>
  </si>
  <si>
    <t>2.5</t>
  </si>
  <si>
    <r>
      <rPr>
        <sz val="10"/>
        <rFont val="Arial"/>
        <family val="2"/>
      </rPr>
      <t xml:space="preserve">Línea de vida vertical fija en material de acero inoxidable de
</t>
    </r>
    <r>
      <rPr>
        <sz val="10"/>
        <rFont val="Arial"/>
        <family val="2"/>
      </rPr>
      <t>8mm con absorbedor de  energía y puntos de anclaje certificados</t>
    </r>
  </si>
  <si>
    <r>
      <rPr>
        <sz val="10"/>
        <rFont val="Arial"/>
        <family val="2"/>
      </rPr>
      <t>Puntos de anclaje para parte superior de retícula, elaborados en acero galvanizado con certificación de 5000Lb</t>
    </r>
  </si>
  <si>
    <r>
      <rPr>
        <sz val="10"/>
        <rFont val="Arial"/>
        <family val="2"/>
      </rPr>
      <t>Recertificación de todos los puntos de anclaje de la estructura.</t>
    </r>
  </si>
  <si>
    <r>
      <rPr>
        <sz val="10"/>
        <rFont val="Arial"/>
        <family val="2"/>
      </rPr>
      <t>Torque de tuercas que soportan toda la estructura en su base.</t>
    </r>
  </si>
  <si>
    <r>
      <rPr>
        <sz val="10"/>
        <rFont val="Arial"/>
        <family val="2"/>
      </rPr>
      <t>Mantenimiento a partes de la estructura oxidada y con corrosión que incluya refuerzo con puntos de soldadura y pintura anticorrosiva que sea resistente a la intemperie y trabajo pesado.</t>
    </r>
  </si>
  <si>
    <t>1.7</t>
  </si>
  <si>
    <t>JOHN JAIRO CARDENAS VELEZ</t>
  </si>
  <si>
    <t>NOVATECH</t>
  </si>
  <si>
    <t>Mantenimineto cubierta ambiente de formación, reparación de soldaduras, reposición de pintura y corrección de la pendiente.    (5.20x33.20) mt.
Actividades:
- Desmonte de teja existente
- Poner la estructura a una sola corriente, actualmetne está ados corrientes
- Soldadura de perfiles
- Lijada en general de la estructura
- Pintura esmalte en general de la estructura
- Instalación de la teja existente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</si>
</sst>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$-240A]\ #,##0.00"/>
    <numFmt numFmtId="165" formatCode="[$$-240A]\ #,##0"/>
    <numFmt numFmtId="166" formatCode="_-&quot;$&quot;\ * #,##0_-;\-&quot;$&quot;\ * #,##0_-;_-&quot;$&quot;\ * &quot;-&quot;??_-;_-@_-"/>
    <numFmt numFmtId="167" formatCode="\$\ #,##0"/>
    <numFmt numFmtId="168" formatCode="_-&quot;$&quot;* #,##0.00_-;\-&quot;$&quot;* #,##0.00_-;_-&quot;$&quot;* &quot;-&quot;??_-;_-@_-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8"/>
      <name val="Calibri"/>
      <family val="2"/>
      <scheme val="minor"/>
    </font>
    <font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.5"/>
      <name val="Arial"/>
      <family val="2"/>
    </font>
    <font>
      <sz val="10"/>
      <color rgb="FF000000"/>
      <name val="Arial"/>
      <family val="2"/>
    </font>
    <font>
      <sz val="10"/>
      <color theme="1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44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9" fontId="13" fillId="0" borderId="0" applyFill="0" applyBorder="0" applyProtection="0">
      <alignment horizontal="left" vertical="center"/>
    </xf>
    <xf numFmtId="0" fontId="1" fillId="0" borderId="0"/>
  </cellStyleXfs>
  <cellXfs count="109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10" xfId="0" applyFont="1" applyBorder="1" applyAlignment="1">
      <alignment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top" wrapText="1" readingOrder="1"/>
    </xf>
    <xf numFmtId="0" fontId="8" fillId="5" borderId="1" xfId="0" applyFont="1" applyFill="1" applyBorder="1" applyAlignment="1">
      <alignment horizontal="left" vertical="center" wrapText="1" readingOrder="1"/>
    </xf>
    <xf numFmtId="44" fontId="8" fillId="0" borderId="13" xfId="2" applyFont="1" applyBorder="1" applyAlignment="1">
      <alignment horizontal="right" vertical="center" shrinkToFit="1"/>
    </xf>
    <xf numFmtId="44" fontId="8" fillId="0" borderId="16" xfId="2" applyFont="1" applyBorder="1" applyAlignment="1">
      <alignment horizontal="right" vertical="center" shrinkToFit="1"/>
    </xf>
    <xf numFmtId="44" fontId="8" fillId="0" borderId="21" xfId="2" applyFont="1" applyBorder="1" applyAlignment="1">
      <alignment horizontal="right" vertical="center"/>
    </xf>
    <xf numFmtId="165" fontId="8" fillId="0" borderId="3" xfId="0" applyNumberFormat="1" applyFont="1" applyBorder="1" applyAlignment="1">
      <alignment horizontal="right" vertical="center" wrapText="1" readingOrder="1"/>
    </xf>
    <xf numFmtId="165" fontId="8" fillId="0" borderId="4" xfId="0" applyNumberFormat="1" applyFont="1" applyBorder="1" applyAlignment="1">
      <alignment horizontal="right" vertical="center" wrapText="1" readingOrder="1"/>
    </xf>
    <xf numFmtId="165" fontId="6" fillId="0" borderId="24" xfId="0" applyNumberFormat="1" applyFont="1" applyBorder="1" applyAlignment="1">
      <alignment horizontal="center" vertical="center" wrapText="1"/>
    </xf>
    <xf numFmtId="44" fontId="8" fillId="0" borderId="3" xfId="2" applyFont="1" applyBorder="1" applyAlignment="1">
      <alignment horizontal="right" vertical="center" shrinkToFit="1"/>
    </xf>
    <xf numFmtId="44" fontId="8" fillId="0" borderId="4" xfId="2" applyFont="1" applyBorder="1" applyAlignment="1">
      <alignment horizontal="right" vertical="center" shrinkToFit="1"/>
    </xf>
    <xf numFmtId="44" fontId="6" fillId="0" borderId="24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right" vertical="center" wrapText="1" readingOrder="1"/>
    </xf>
    <xf numFmtId="165" fontId="8" fillId="0" borderId="6" xfId="0" applyNumberFormat="1" applyFont="1" applyBorder="1" applyAlignment="1">
      <alignment horizontal="right" vertical="center" wrapText="1" readingOrder="1"/>
    </xf>
    <xf numFmtId="165" fontId="6" fillId="0" borderId="25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" fontId="8" fillId="0" borderId="0" xfId="0" applyNumberFormat="1" applyFont="1" applyAlignment="1">
      <alignment horizontal="center" vertical="center" shrinkToFit="1"/>
    </xf>
    <xf numFmtId="165" fontId="8" fillId="0" borderId="14" xfId="2" applyNumberFormat="1" applyFont="1" applyBorder="1" applyAlignment="1">
      <alignment horizontal="right" vertical="center" shrinkToFit="1"/>
    </xf>
    <xf numFmtId="44" fontId="0" fillId="0" borderId="14" xfId="2" applyFont="1" applyBorder="1" applyAlignment="1">
      <alignment horizontal="right" vertical="center" wrapText="1"/>
    </xf>
    <xf numFmtId="166" fontId="8" fillId="0" borderId="14" xfId="2" applyNumberFormat="1" applyFont="1" applyBorder="1" applyAlignment="1">
      <alignment horizontal="center" vertical="center"/>
    </xf>
    <xf numFmtId="165" fontId="7" fillId="0" borderId="16" xfId="2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6" fillId="0" borderId="3" xfId="0" applyNumberFormat="1" applyFont="1" applyBorder="1" applyAlignment="1">
      <alignment horizontal="center" vertical="center"/>
    </xf>
    <xf numFmtId="165" fontId="8" fillId="0" borderId="1" xfId="2" applyNumberFormat="1" applyFont="1" applyBorder="1" applyAlignment="1">
      <alignment horizontal="right" vertical="center" shrinkToFit="1"/>
    </xf>
    <xf numFmtId="164" fontId="6" fillId="0" borderId="1" xfId="0" applyNumberFormat="1" applyFont="1" applyBorder="1" applyAlignment="1">
      <alignment horizontal="center" vertical="center"/>
    </xf>
    <xf numFmtId="166" fontId="8" fillId="0" borderId="1" xfId="2" applyNumberFormat="1" applyFont="1" applyFill="1" applyBorder="1" applyAlignment="1">
      <alignment horizontal="center" vertical="center"/>
    </xf>
    <xf numFmtId="165" fontId="7" fillId="0" borderId="4" xfId="2" applyNumberFormat="1" applyFont="1" applyBorder="1" applyAlignment="1">
      <alignment horizontal="center" vertical="center"/>
    </xf>
    <xf numFmtId="164" fontId="6" fillId="4" borderId="5" xfId="0" applyNumberFormat="1" applyFont="1" applyFill="1" applyBorder="1" applyAlignment="1">
      <alignment horizontal="center" vertical="center"/>
    </xf>
    <xf numFmtId="164" fontId="6" fillId="4" borderId="15" xfId="0" applyNumberFormat="1" applyFont="1" applyFill="1" applyBorder="1" applyAlignment="1">
      <alignment horizontal="center" vertical="center"/>
    </xf>
    <xf numFmtId="2" fontId="8" fillId="5" borderId="4" xfId="0" applyNumberFormat="1" applyFont="1" applyFill="1" applyBorder="1" applyAlignment="1">
      <alignment horizontal="center" vertical="center" wrapText="1" readingOrder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top" wrapText="1"/>
    </xf>
    <xf numFmtId="167" fontId="12" fillId="0" borderId="9" xfId="0" applyNumberFormat="1" applyFont="1" applyBorder="1" applyAlignment="1">
      <alignment horizontal="center" vertical="center" shrinkToFit="1"/>
    </xf>
    <xf numFmtId="166" fontId="6" fillId="6" borderId="15" xfId="0" applyNumberFormat="1" applyFont="1" applyFill="1" applyBorder="1" applyAlignment="1">
      <alignment horizontal="center" vertical="center"/>
    </xf>
    <xf numFmtId="165" fontId="8" fillId="0" borderId="27" xfId="0" applyNumberFormat="1" applyFont="1" applyBorder="1" applyAlignment="1">
      <alignment horizontal="right" vertical="center" wrapText="1" readingOrder="1"/>
    </xf>
    <xf numFmtId="166" fontId="8" fillId="0" borderId="29" xfId="2" applyNumberFormat="1" applyFont="1" applyFill="1" applyBorder="1" applyAlignment="1">
      <alignment horizontal="center" vertical="center"/>
    </xf>
    <xf numFmtId="44" fontId="8" fillId="0" borderId="31" xfId="2" applyFont="1" applyBorder="1" applyAlignment="1">
      <alignment horizontal="right" vertical="center"/>
    </xf>
    <xf numFmtId="165" fontId="8" fillId="0" borderId="29" xfId="0" applyNumberFormat="1" applyFont="1" applyBorder="1" applyAlignment="1">
      <alignment horizontal="right" vertical="center" wrapText="1" readingOrder="1"/>
    </xf>
    <xf numFmtId="166" fontId="8" fillId="0" borderId="29" xfId="2" applyNumberFormat="1" applyFont="1" applyBorder="1" applyAlignment="1">
      <alignment horizontal="center" vertical="center"/>
    </xf>
    <xf numFmtId="44" fontId="8" fillId="0" borderId="13" xfId="2" applyFont="1" applyBorder="1" applyAlignment="1">
      <alignment horizontal="right" vertical="center"/>
    </xf>
    <xf numFmtId="44" fontId="8" fillId="0" borderId="16" xfId="2" applyFont="1" applyBorder="1" applyAlignment="1">
      <alignment horizontal="right" vertical="center"/>
    </xf>
    <xf numFmtId="166" fontId="8" fillId="0" borderId="3" xfId="2" applyNumberFormat="1" applyFont="1" applyBorder="1" applyAlignment="1">
      <alignment horizontal="center" vertical="center"/>
    </xf>
    <xf numFmtId="166" fontId="8" fillId="0" borderId="4" xfId="2" applyNumberFormat="1" applyFont="1" applyBorder="1" applyAlignment="1">
      <alignment horizontal="center" vertical="center"/>
    </xf>
    <xf numFmtId="44" fontId="8" fillId="0" borderId="32" xfId="2" applyFont="1" applyBorder="1" applyAlignment="1">
      <alignment horizontal="right" vertical="center"/>
    </xf>
    <xf numFmtId="165" fontId="8" fillId="0" borderId="33" xfId="0" applyNumberFormat="1" applyFont="1" applyBorder="1" applyAlignment="1">
      <alignment horizontal="right" vertical="center" wrapText="1" readingOrder="1"/>
    </xf>
    <xf numFmtId="0" fontId="3" fillId="0" borderId="33" xfId="0" applyFont="1" applyBorder="1" applyAlignment="1">
      <alignment horizontal="center" vertical="center"/>
    </xf>
    <xf numFmtId="166" fontId="8" fillId="0" borderId="33" xfId="2" applyNumberFormat="1" applyFont="1" applyBorder="1" applyAlignment="1">
      <alignment horizontal="center" vertical="center"/>
    </xf>
    <xf numFmtId="165" fontId="8" fillId="0" borderId="34" xfId="0" applyNumberFormat="1" applyFont="1" applyBorder="1" applyAlignment="1">
      <alignment horizontal="right" vertical="center" wrapText="1" readingOrder="1"/>
    </xf>
    <xf numFmtId="0" fontId="1" fillId="0" borderId="3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44" fontId="8" fillId="0" borderId="33" xfId="2" applyFont="1" applyBorder="1" applyAlignment="1">
      <alignment horizontal="right" vertical="center" shrinkToFit="1"/>
    </xf>
    <xf numFmtId="0" fontId="8" fillId="5" borderId="8" xfId="0" applyFont="1" applyFill="1" applyBorder="1" applyAlignment="1">
      <alignment horizontal="left" vertical="center" wrapText="1" readingOrder="1"/>
    </xf>
    <xf numFmtId="2" fontId="8" fillId="5" borderId="37" xfId="0" applyNumberFormat="1" applyFont="1" applyFill="1" applyBorder="1" applyAlignment="1">
      <alignment horizontal="center" vertical="center" wrapText="1" readingOrder="1"/>
    </xf>
    <xf numFmtId="0" fontId="11" fillId="0" borderId="38" xfId="0" applyFont="1" applyBorder="1" applyAlignment="1">
      <alignment horizontal="left" vertical="top" wrapText="1"/>
    </xf>
    <xf numFmtId="0" fontId="1" fillId="0" borderId="39" xfId="0" applyFont="1" applyBorder="1" applyAlignment="1">
      <alignment horizontal="center" vertical="center" wrapText="1"/>
    </xf>
    <xf numFmtId="1" fontId="12" fillId="0" borderId="40" xfId="0" applyNumberFormat="1" applyFont="1" applyBorder="1" applyAlignment="1">
      <alignment horizontal="center" vertical="center" shrinkToFit="1"/>
    </xf>
    <xf numFmtId="0" fontId="11" fillId="0" borderId="41" xfId="0" applyFont="1" applyBorder="1" applyAlignment="1">
      <alignment horizontal="left" vertical="top" wrapText="1"/>
    </xf>
    <xf numFmtId="1" fontId="12" fillId="0" borderId="42" xfId="0" applyNumberFormat="1" applyFont="1" applyBorder="1" applyAlignment="1">
      <alignment horizontal="center" vertical="top" shrinkToFit="1"/>
    </xf>
    <xf numFmtId="1" fontId="12" fillId="0" borderId="43" xfId="0" applyNumberFormat="1" applyFont="1" applyBorder="1" applyAlignment="1">
      <alignment horizontal="center" vertical="top" shrinkToFit="1"/>
    </xf>
    <xf numFmtId="1" fontId="12" fillId="0" borderId="4" xfId="0" applyNumberFormat="1" applyFont="1" applyBorder="1" applyAlignment="1">
      <alignment horizontal="center" vertical="top" shrinkToFit="1"/>
    </xf>
    <xf numFmtId="0" fontId="7" fillId="5" borderId="21" xfId="0" applyFont="1" applyFill="1" applyBorder="1" applyAlignment="1">
      <alignment horizontal="left" vertical="top" wrapText="1" readingOrder="1"/>
    </xf>
    <xf numFmtId="0" fontId="0" fillId="0" borderId="41" xfId="0" applyBorder="1" applyAlignment="1">
      <alignment horizontal="left" vertical="top" wrapText="1"/>
    </xf>
    <xf numFmtId="1" fontId="12" fillId="0" borderId="42" xfId="0" applyNumberFormat="1" applyFont="1" applyBorder="1" applyAlignment="1">
      <alignment horizontal="center" vertical="center" shrinkToFit="1"/>
    </xf>
    <xf numFmtId="0" fontId="1" fillId="0" borderId="41" xfId="0" applyFont="1" applyBorder="1" applyAlignment="1">
      <alignment horizontal="left" vertical="top" wrapText="1"/>
    </xf>
    <xf numFmtId="0" fontId="1" fillId="0" borderId="44" xfId="0" applyFont="1" applyBorder="1" applyAlignment="1">
      <alignment horizontal="left" vertical="top" wrapText="1"/>
    </xf>
    <xf numFmtId="0" fontId="1" fillId="0" borderId="45" xfId="0" applyFont="1" applyBorder="1" applyAlignment="1">
      <alignment horizontal="center" vertical="top" wrapText="1"/>
    </xf>
    <xf numFmtId="1" fontId="12" fillId="0" borderId="46" xfId="0" applyNumberFormat="1" applyFont="1" applyBorder="1" applyAlignment="1">
      <alignment horizontal="center" vertical="top" shrinkToFit="1"/>
    </xf>
    <xf numFmtId="0" fontId="7" fillId="5" borderId="48" xfId="0" applyFont="1" applyFill="1" applyBorder="1" applyAlignment="1">
      <alignment horizontal="center" vertical="center" wrapText="1" readingOrder="1"/>
    </xf>
    <xf numFmtId="0" fontId="8" fillId="0" borderId="49" xfId="0" applyFont="1" applyBorder="1" applyAlignment="1">
      <alignment horizontal="center" vertical="center" wrapText="1" readingOrder="1"/>
    </xf>
    <xf numFmtId="0" fontId="8" fillId="0" borderId="24" xfId="0" applyFont="1" applyBorder="1" applyAlignment="1">
      <alignment horizontal="center" vertical="center" wrapText="1" readingOrder="1"/>
    </xf>
    <xf numFmtId="0" fontId="7" fillId="5" borderId="24" xfId="0" applyFont="1" applyFill="1" applyBorder="1" applyAlignment="1">
      <alignment horizontal="center" vertical="center" wrapText="1" readingOrder="1"/>
    </xf>
    <xf numFmtId="0" fontId="8" fillId="0" borderId="25" xfId="0" applyFont="1" applyBorder="1" applyAlignment="1">
      <alignment horizontal="center" vertical="center" wrapText="1" readingOrder="1"/>
    </xf>
    <xf numFmtId="44" fontId="8" fillId="0" borderId="28" xfId="2" applyFont="1" applyBorder="1" applyAlignment="1">
      <alignment horizontal="right" vertical="center"/>
    </xf>
    <xf numFmtId="165" fontId="8" fillId="0" borderId="30" xfId="0" applyNumberFormat="1" applyFont="1" applyBorder="1" applyAlignment="1">
      <alignment horizontal="right" vertical="center" wrapText="1" readingOrder="1"/>
    </xf>
    <xf numFmtId="44" fontId="6" fillId="0" borderId="49" xfId="0" applyNumberFormat="1" applyFont="1" applyBorder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11" fillId="0" borderId="47" xfId="0" applyFont="1" applyFill="1" applyBorder="1" applyAlignment="1">
      <alignment horizontal="left" vertical="top" wrapText="1"/>
    </xf>
  </cellXfs>
  <cellStyles count="8">
    <cellStyle name="BodyStyle" xfId="6" xr:uid="{B0A8E02D-EB12-4557-8324-441AA5A70DC9}"/>
    <cellStyle name="Millares 2" xfId="4" xr:uid="{0032F892-A01D-47E3-A81C-AA4E01C16A05}"/>
    <cellStyle name="Moneda" xfId="2" builtinId="4"/>
    <cellStyle name="Moneda 2" xfId="3" xr:uid="{1C2BEC25-EE27-4903-A353-8A73C3FB0E08}"/>
    <cellStyle name="Moneda 3" xfId="5" xr:uid="{C62A78DB-6F2D-4FE1-A588-C92B1433EF0D}"/>
    <cellStyle name="Normal" xfId="0" builtinId="0"/>
    <cellStyle name="Normal 2" xfId="1" xr:uid="{BB82C8E7-1B6A-4433-9BB7-3131432DF916}"/>
    <cellStyle name="Normal 3 2" xfId="7" xr:uid="{BC19FCC9-ED22-4590-8FBF-96D8D15148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2A051-CCA6-4190-BF35-03D6E69707DF}">
  <dimension ref="A1:M29"/>
  <sheetViews>
    <sheetView tabSelected="1" topLeftCell="A10" zoomScale="80" zoomScaleNormal="80" workbookViewId="0">
      <selection activeCell="B14" sqref="B14"/>
    </sheetView>
  </sheetViews>
  <sheetFormatPr baseColWidth="10" defaultColWidth="11.42578125" defaultRowHeight="15" x14ac:dyDescent="0.25"/>
  <cols>
    <col min="1" max="1" width="6.7109375" style="2" customWidth="1"/>
    <col min="2" max="2" width="60.140625" style="1" customWidth="1"/>
    <col min="3" max="3" width="15.5703125" style="2" customWidth="1"/>
    <col min="4" max="4" width="8.85546875" style="2" customWidth="1"/>
    <col min="5" max="5" width="16" style="2" bestFit="1" customWidth="1"/>
    <col min="6" max="6" width="16.140625" style="2" customWidth="1"/>
    <col min="7" max="7" width="16" style="2" bestFit="1" customWidth="1"/>
    <col min="8" max="8" width="14.42578125" style="2" customWidth="1"/>
    <col min="9" max="9" width="16" style="2" bestFit="1" customWidth="1"/>
    <col min="10" max="10" width="16.85546875" style="2" customWidth="1"/>
    <col min="11" max="11" width="16.140625" style="2" customWidth="1"/>
    <col min="12" max="12" width="15.140625" style="2" customWidth="1"/>
    <col min="13" max="13" width="15.85546875" style="2" customWidth="1"/>
    <col min="14" max="16384" width="11.42578125" style="1"/>
  </cols>
  <sheetData>
    <row r="1" spans="1:13" ht="18.75" x14ac:dyDescent="0.25">
      <c r="A1" s="89" t="s">
        <v>0</v>
      </c>
      <c r="B1" s="90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3" ht="18.75" x14ac:dyDescent="0.25">
      <c r="A2" s="91"/>
      <c r="B2" s="92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</row>
    <row r="3" spans="1:13" ht="18.75" x14ac:dyDescent="0.25">
      <c r="A3" s="89" t="s">
        <v>1</v>
      </c>
      <c r="B3" s="90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</row>
    <row r="4" spans="1:13" ht="29.45" customHeight="1" thickBot="1" x14ac:dyDescent="0.3">
      <c r="A4" s="93" t="s">
        <v>27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5"/>
    </row>
    <row r="5" spans="1:13" ht="12" customHeight="1" thickBot="1" x14ac:dyDescent="0.3">
      <c r="A5" s="96" t="s">
        <v>2</v>
      </c>
      <c r="B5" s="98" t="s">
        <v>3</v>
      </c>
      <c r="C5" s="100" t="s">
        <v>4</v>
      </c>
      <c r="D5" s="102" t="s">
        <v>5</v>
      </c>
      <c r="E5" s="104" t="s">
        <v>24</v>
      </c>
      <c r="F5" s="105"/>
      <c r="G5" s="104" t="s">
        <v>23</v>
      </c>
      <c r="H5" s="105"/>
      <c r="I5" s="106" t="s">
        <v>47</v>
      </c>
      <c r="J5" s="107"/>
      <c r="K5" s="106" t="s">
        <v>46</v>
      </c>
      <c r="L5" s="107"/>
      <c r="M5" s="5" t="s">
        <v>6</v>
      </c>
    </row>
    <row r="6" spans="1:13" ht="30.75" thickBot="1" x14ac:dyDescent="0.3">
      <c r="A6" s="97"/>
      <c r="B6" s="99"/>
      <c r="C6" s="101"/>
      <c r="D6" s="103"/>
      <c r="E6" s="6" t="s">
        <v>7</v>
      </c>
      <c r="F6" s="7" t="s">
        <v>8</v>
      </c>
      <c r="G6" s="8" t="s">
        <v>7</v>
      </c>
      <c r="H6" s="9" t="s">
        <v>8</v>
      </c>
      <c r="I6" s="8" t="s">
        <v>7</v>
      </c>
      <c r="J6" s="9" t="s">
        <v>8</v>
      </c>
      <c r="K6" s="8" t="s">
        <v>7</v>
      </c>
      <c r="L6" s="9" t="s">
        <v>8</v>
      </c>
      <c r="M6" s="10" t="s">
        <v>8</v>
      </c>
    </row>
    <row r="7" spans="1:13" ht="23.25" customHeight="1" thickBot="1" x14ac:dyDescent="0.3">
      <c r="A7" s="80" t="s">
        <v>9</v>
      </c>
      <c r="B7" s="11" t="s">
        <v>17</v>
      </c>
      <c r="C7" s="64" t="s">
        <v>10</v>
      </c>
      <c r="D7" s="65" t="s">
        <v>10</v>
      </c>
      <c r="E7" s="13"/>
      <c r="F7" s="14"/>
      <c r="G7" s="15"/>
      <c r="H7" s="49"/>
      <c r="I7" s="52"/>
      <c r="J7" s="53"/>
      <c r="K7" s="56"/>
      <c r="L7" s="85"/>
      <c r="M7" s="87"/>
    </row>
    <row r="8" spans="1:13" ht="25.5" x14ac:dyDescent="0.25">
      <c r="A8" s="81" t="s">
        <v>11</v>
      </c>
      <c r="B8" s="66" t="s">
        <v>29</v>
      </c>
      <c r="C8" s="67" t="s">
        <v>37</v>
      </c>
      <c r="D8" s="68">
        <v>12</v>
      </c>
      <c r="E8" s="57">
        <v>650000</v>
      </c>
      <c r="F8" s="17">
        <f>D8*E8</f>
        <v>7800000</v>
      </c>
      <c r="G8" s="16">
        <v>700000</v>
      </c>
      <c r="H8" s="50">
        <f>G8*D8</f>
        <v>8400000</v>
      </c>
      <c r="I8" s="16"/>
      <c r="J8" s="17"/>
      <c r="K8" s="57"/>
      <c r="L8" s="50"/>
      <c r="M8" s="18">
        <f>AVERAGE(F8,H8)</f>
        <v>8100000</v>
      </c>
    </row>
    <row r="9" spans="1:13" ht="25.5" x14ac:dyDescent="0.25">
      <c r="A9" s="82" t="s">
        <v>12</v>
      </c>
      <c r="B9" s="69" t="s">
        <v>30</v>
      </c>
      <c r="C9" s="44" t="s">
        <v>28</v>
      </c>
      <c r="D9" s="70">
        <v>2</v>
      </c>
      <c r="E9" s="57">
        <v>750000</v>
      </c>
      <c r="F9" s="17">
        <f t="shared" ref="F9:F13" si="0">D9*E9</f>
        <v>1500000</v>
      </c>
      <c r="G9" s="16">
        <v>700000</v>
      </c>
      <c r="H9" s="50">
        <f t="shared" ref="H9:H13" si="1">G9*D9</f>
        <v>1400000</v>
      </c>
      <c r="I9" s="16"/>
      <c r="J9" s="17"/>
      <c r="K9" s="57"/>
      <c r="L9" s="50"/>
      <c r="M9" s="18">
        <f t="shared" ref="M9:M13" si="2">AVERAGE(F9,H9)</f>
        <v>1450000</v>
      </c>
    </row>
    <row r="10" spans="1:13" ht="55.5" customHeight="1" x14ac:dyDescent="0.25">
      <c r="A10" s="82" t="s">
        <v>13</v>
      </c>
      <c r="B10" s="69" t="s">
        <v>31</v>
      </c>
      <c r="C10" s="44" t="s">
        <v>28</v>
      </c>
      <c r="D10" s="70">
        <v>2</v>
      </c>
      <c r="E10" s="57">
        <v>750000</v>
      </c>
      <c r="F10" s="17">
        <f t="shared" si="0"/>
        <v>1500000</v>
      </c>
      <c r="G10" s="16">
        <v>750000</v>
      </c>
      <c r="H10" s="50">
        <f t="shared" si="1"/>
        <v>1500000</v>
      </c>
      <c r="I10" s="16"/>
      <c r="J10" s="17"/>
      <c r="K10" s="57"/>
      <c r="L10" s="50"/>
      <c r="M10" s="18">
        <f t="shared" si="2"/>
        <v>1500000</v>
      </c>
    </row>
    <row r="11" spans="1:13" x14ac:dyDescent="0.25">
      <c r="A11" s="82" t="s">
        <v>18</v>
      </c>
      <c r="B11" s="69" t="s">
        <v>32</v>
      </c>
      <c r="C11" s="44" t="s">
        <v>28</v>
      </c>
      <c r="D11" s="70">
        <v>24</v>
      </c>
      <c r="E11" s="57">
        <v>350000</v>
      </c>
      <c r="F11" s="17">
        <f t="shared" ref="F11:F12" si="3">D11*E11</f>
        <v>8400000</v>
      </c>
      <c r="G11" s="16">
        <v>330000</v>
      </c>
      <c r="H11" s="50">
        <f t="shared" ref="H11:H12" si="4">G11*D11</f>
        <v>7920000</v>
      </c>
      <c r="I11" s="16"/>
      <c r="J11" s="17"/>
      <c r="K11" s="57"/>
      <c r="L11" s="50"/>
      <c r="M11" s="18">
        <f t="shared" ref="M11:M12" si="5">AVERAGE(F11,H11)</f>
        <v>8160000</v>
      </c>
    </row>
    <row r="12" spans="1:13" ht="39.75" customHeight="1" x14ac:dyDescent="0.25">
      <c r="A12" s="82" t="s">
        <v>35</v>
      </c>
      <c r="B12" s="69" t="s">
        <v>33</v>
      </c>
      <c r="C12" s="44" t="s">
        <v>28</v>
      </c>
      <c r="D12" s="70">
        <v>48</v>
      </c>
      <c r="E12" s="57">
        <v>16500</v>
      </c>
      <c r="F12" s="17">
        <f t="shared" si="3"/>
        <v>792000</v>
      </c>
      <c r="G12" s="16">
        <v>15000</v>
      </c>
      <c r="H12" s="50">
        <f t="shared" si="4"/>
        <v>720000</v>
      </c>
      <c r="I12" s="16"/>
      <c r="J12" s="17"/>
      <c r="K12" s="57"/>
      <c r="L12" s="50"/>
      <c r="M12" s="18">
        <f t="shared" si="5"/>
        <v>756000</v>
      </c>
    </row>
    <row r="13" spans="1:13" ht="38.25" x14ac:dyDescent="0.25">
      <c r="A13" s="82" t="s">
        <v>36</v>
      </c>
      <c r="B13" s="69" t="s">
        <v>34</v>
      </c>
      <c r="C13" s="61" t="s">
        <v>38</v>
      </c>
      <c r="D13" s="71">
        <v>2</v>
      </c>
      <c r="E13" s="57">
        <v>4920000</v>
      </c>
      <c r="F13" s="17">
        <f t="shared" si="0"/>
        <v>9840000</v>
      </c>
      <c r="G13" s="16">
        <v>5000000</v>
      </c>
      <c r="H13" s="50">
        <f t="shared" si="1"/>
        <v>10000000</v>
      </c>
      <c r="I13" s="16"/>
      <c r="J13" s="17"/>
      <c r="K13" s="58"/>
      <c r="L13" s="50"/>
      <c r="M13" s="18">
        <f t="shared" si="2"/>
        <v>9920000</v>
      </c>
    </row>
    <row r="14" spans="1:13" ht="156.75" customHeight="1" x14ac:dyDescent="0.25">
      <c r="A14" s="82" t="s">
        <v>45</v>
      </c>
      <c r="B14" s="108" t="s">
        <v>48</v>
      </c>
      <c r="C14" s="62" t="s">
        <v>38</v>
      </c>
      <c r="D14" s="72">
        <v>1</v>
      </c>
      <c r="E14" s="57"/>
      <c r="F14" s="17"/>
      <c r="G14" s="16"/>
      <c r="H14" s="50"/>
      <c r="I14" s="16">
        <v>13900000</v>
      </c>
      <c r="J14" s="17">
        <f>+I14*D14</f>
        <v>13900000</v>
      </c>
      <c r="K14" s="57">
        <v>13790000</v>
      </c>
      <c r="L14" s="47">
        <f>+K14*D14</f>
        <v>13790000</v>
      </c>
      <c r="M14" s="18">
        <f>AVERAGE(J14,L14)</f>
        <v>13845000</v>
      </c>
    </row>
    <row r="15" spans="1:13" x14ac:dyDescent="0.25">
      <c r="A15" s="83">
        <v>2</v>
      </c>
      <c r="B15" s="73" t="s">
        <v>19</v>
      </c>
      <c r="C15" s="12" t="s">
        <v>10</v>
      </c>
      <c r="D15" s="42" t="s">
        <v>10</v>
      </c>
      <c r="E15" s="63"/>
      <c r="F15" s="20"/>
      <c r="G15" s="19"/>
      <c r="H15" s="51"/>
      <c r="I15" s="54"/>
      <c r="J15" s="55"/>
      <c r="K15" s="59"/>
      <c r="L15" s="51"/>
      <c r="M15" s="21"/>
    </row>
    <row r="16" spans="1:13" ht="25.5" x14ac:dyDescent="0.25">
      <c r="A16" s="82" t="s">
        <v>14</v>
      </c>
      <c r="B16" s="74" t="s">
        <v>40</v>
      </c>
      <c r="C16" s="43" t="s">
        <v>37</v>
      </c>
      <c r="D16" s="75">
        <v>12</v>
      </c>
      <c r="E16" s="57">
        <v>450000</v>
      </c>
      <c r="F16" s="17">
        <f>+E16*D16</f>
        <v>5400000</v>
      </c>
      <c r="G16" s="45">
        <v>440000</v>
      </c>
      <c r="H16" s="50">
        <f t="shared" ref="H16:H20" si="6">G16*D16</f>
        <v>5280000</v>
      </c>
      <c r="I16" s="16"/>
      <c r="J16" s="17"/>
      <c r="K16" s="57"/>
      <c r="L16" s="50"/>
      <c r="M16" s="18">
        <f t="shared" ref="M16:M20" si="7">AVERAGE(F16,H16)</f>
        <v>5340000</v>
      </c>
    </row>
    <row r="17" spans="1:13" ht="25.5" x14ac:dyDescent="0.25">
      <c r="A17" s="82" t="s">
        <v>20</v>
      </c>
      <c r="B17" s="76" t="s">
        <v>41</v>
      </c>
      <c r="C17" s="44" t="s">
        <v>28</v>
      </c>
      <c r="D17" s="70">
        <v>2</v>
      </c>
      <c r="E17" s="57">
        <v>750000</v>
      </c>
      <c r="F17" s="17">
        <f t="shared" ref="F17:F20" si="8">+E17*D17</f>
        <v>1500000</v>
      </c>
      <c r="G17" s="45">
        <v>750000</v>
      </c>
      <c r="H17" s="50">
        <f t="shared" si="6"/>
        <v>1500000</v>
      </c>
      <c r="I17" s="16"/>
      <c r="J17" s="17"/>
      <c r="K17" s="57"/>
      <c r="L17" s="50"/>
      <c r="M17" s="18">
        <f t="shared" si="7"/>
        <v>1500000</v>
      </c>
    </row>
    <row r="18" spans="1:13" x14ac:dyDescent="0.25">
      <c r="A18" s="82" t="s">
        <v>21</v>
      </c>
      <c r="B18" s="76" t="s">
        <v>42</v>
      </c>
      <c r="C18" s="44" t="s">
        <v>28</v>
      </c>
      <c r="D18" s="70">
        <v>24</v>
      </c>
      <c r="E18" s="57">
        <v>350000</v>
      </c>
      <c r="F18" s="17">
        <f t="shared" si="8"/>
        <v>8400000</v>
      </c>
      <c r="G18" s="45">
        <v>330000</v>
      </c>
      <c r="H18" s="50">
        <f t="shared" si="6"/>
        <v>7920000</v>
      </c>
      <c r="I18" s="16"/>
      <c r="J18" s="17"/>
      <c r="K18" s="57"/>
      <c r="L18" s="50"/>
      <c r="M18" s="18">
        <f t="shared" si="7"/>
        <v>8160000</v>
      </c>
    </row>
    <row r="19" spans="1:13" x14ac:dyDescent="0.25">
      <c r="A19" s="82" t="s">
        <v>22</v>
      </c>
      <c r="B19" s="76" t="s">
        <v>43</v>
      </c>
      <c r="C19" s="44" t="s">
        <v>28</v>
      </c>
      <c r="D19" s="70">
        <v>48</v>
      </c>
      <c r="E19" s="57">
        <v>16500</v>
      </c>
      <c r="F19" s="17">
        <f t="shared" ref="F19" si="9">+E19*D19</f>
        <v>792000</v>
      </c>
      <c r="G19" s="45">
        <v>15000</v>
      </c>
      <c r="H19" s="50">
        <f t="shared" si="6"/>
        <v>720000</v>
      </c>
      <c r="I19" s="16"/>
      <c r="J19" s="17"/>
      <c r="K19" s="57"/>
      <c r="L19" s="50"/>
      <c r="M19" s="18">
        <f t="shared" si="7"/>
        <v>756000</v>
      </c>
    </row>
    <row r="20" spans="1:13" ht="39" thickBot="1" x14ac:dyDescent="0.3">
      <c r="A20" s="84" t="s">
        <v>39</v>
      </c>
      <c r="B20" s="77" t="s">
        <v>44</v>
      </c>
      <c r="C20" s="78" t="s">
        <v>38</v>
      </c>
      <c r="D20" s="79">
        <v>2</v>
      </c>
      <c r="E20" s="60">
        <v>4920000</v>
      </c>
      <c r="F20" s="23">
        <f t="shared" si="8"/>
        <v>9840000</v>
      </c>
      <c r="G20" s="45">
        <v>5000000</v>
      </c>
      <c r="H20" s="50">
        <f t="shared" si="6"/>
        <v>10000000</v>
      </c>
      <c r="I20" s="22"/>
      <c r="J20" s="23"/>
      <c r="K20" s="60"/>
      <c r="L20" s="86"/>
      <c r="M20" s="24">
        <f t="shared" si="7"/>
        <v>9920000</v>
      </c>
    </row>
    <row r="21" spans="1:13" x14ac:dyDescent="0.25">
      <c r="A21" s="25"/>
      <c r="B21" s="26"/>
      <c r="C21" s="27"/>
      <c r="D21" s="28"/>
      <c r="E21" s="13"/>
      <c r="F21" s="29">
        <f>SUM(F8:F20)</f>
        <v>55764000</v>
      </c>
      <c r="G21" s="30"/>
      <c r="H21" s="31">
        <f>SUM(H7:H20)</f>
        <v>55360000</v>
      </c>
      <c r="I21" s="31"/>
      <c r="J21" s="31">
        <f t="shared" ref="J21:L21" si="10">SUM(J7:J20)</f>
        <v>13900000</v>
      </c>
      <c r="K21" s="31"/>
      <c r="L21" s="31">
        <f t="shared" si="10"/>
        <v>13790000</v>
      </c>
      <c r="M21" s="32">
        <f>AVERAGE(F21,H21)+AVERAGE(J21,L21)</f>
        <v>69407000</v>
      </c>
    </row>
    <row r="22" spans="1:13" x14ac:dyDescent="0.25">
      <c r="A22" s="25"/>
      <c r="B22" s="26"/>
      <c r="C22" s="33"/>
      <c r="D22" s="34"/>
      <c r="E22" s="35" t="s">
        <v>15</v>
      </c>
      <c r="F22" s="36">
        <f>+F21*0.19</f>
        <v>10595160</v>
      </c>
      <c r="G22" s="37" t="s">
        <v>15</v>
      </c>
      <c r="H22" s="38">
        <f>+H21*0.19</f>
        <v>10518400</v>
      </c>
      <c r="I22" s="48"/>
      <c r="J22" s="48"/>
      <c r="K22" s="48"/>
      <c r="L22" s="48"/>
      <c r="M22" s="39">
        <f>AVERAGE(F22,H22)</f>
        <v>10556780</v>
      </c>
    </row>
    <row r="23" spans="1:13" ht="15.75" thickBot="1" x14ac:dyDescent="0.3">
      <c r="A23" s="25"/>
      <c r="B23" s="26"/>
      <c r="C23" s="33"/>
      <c r="D23" s="34"/>
      <c r="E23" s="40" t="s">
        <v>16</v>
      </c>
      <c r="F23" s="46">
        <f>+F21+F22</f>
        <v>66359160</v>
      </c>
      <c r="G23" s="41" t="s">
        <v>16</v>
      </c>
      <c r="H23" s="46">
        <f>+H21+H22</f>
        <v>65878400</v>
      </c>
      <c r="I23" s="41" t="s">
        <v>16</v>
      </c>
      <c r="J23" s="46">
        <f t="shared" ref="J23:L23" si="11">+J21+J22</f>
        <v>13900000</v>
      </c>
      <c r="K23" s="41" t="s">
        <v>16</v>
      </c>
      <c r="L23" s="46">
        <f t="shared" si="11"/>
        <v>13790000</v>
      </c>
      <c r="M23" s="46">
        <f>AVERAGE(F23,H23)+((J23+L23)/2)</f>
        <v>79963780</v>
      </c>
    </row>
    <row r="24" spans="1:13" x14ac:dyDescent="0.25">
      <c r="B24" s="4"/>
    </row>
    <row r="25" spans="1:13" x14ac:dyDescent="0.25">
      <c r="B25" s="3" t="s">
        <v>25</v>
      </c>
    </row>
    <row r="26" spans="1:13" x14ac:dyDescent="0.25">
      <c r="B26" s="3" t="s">
        <v>26</v>
      </c>
      <c r="F26" s="88"/>
    </row>
    <row r="28" spans="1:13" x14ac:dyDescent="0.25">
      <c r="F28" s="88"/>
    </row>
    <row r="29" spans="1:13" x14ac:dyDescent="0.25">
      <c r="F29" s="88"/>
    </row>
  </sheetData>
  <mergeCells count="12">
    <mergeCell ref="A1:M1"/>
    <mergeCell ref="A2:M2"/>
    <mergeCell ref="A3:M3"/>
    <mergeCell ref="A4:M4"/>
    <mergeCell ref="A5:A6"/>
    <mergeCell ref="B5:B6"/>
    <mergeCell ref="C5:C6"/>
    <mergeCell ref="D5:D6"/>
    <mergeCell ref="E5:F5"/>
    <mergeCell ref="G5:H5"/>
    <mergeCell ref="I5:J5"/>
    <mergeCell ref="K5:L5"/>
  </mergeCells>
  <phoneticPr fontId="4" type="noConversion"/>
  <dataValidations count="1">
    <dataValidation allowBlank="1" showInputMessage="1" showErrorMessage="1" promptTitle="UNIDAD DE MEDIDA" prompt="Digite la unidad de medida el elemento solicitado ejemplo: unidad, caja, gramos." sqref="C21:C23" xr:uid="{F8B884FA-ED99-4A8E-8C7C-1558530ECC9F}"/>
  </dataValidations>
  <pageMargins left="0.11811023622047245" right="0.11811023622047245" top="0.15748031496062992" bottom="0.15748031496062992" header="0.31496062992125984" footer="0.31496062992125984"/>
  <pageSetup paperSize="5" scale="78" orientation="landscape" r:id="rId1"/>
  <ignoredErrors>
    <ignoredError sqref="M2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Leon Mauricio Pulgarin Blandon</dc:creator>
  <cp:keywords/>
  <dc:description/>
  <cp:lastModifiedBy>Paola Andrea Sanchez</cp:lastModifiedBy>
  <cp:revision/>
  <cp:lastPrinted>2026-09-16T19:39:01Z</cp:lastPrinted>
  <dcterms:created xsi:type="dcterms:W3CDTF">2023-02-06T14:53:56Z</dcterms:created>
  <dcterms:modified xsi:type="dcterms:W3CDTF">2026-09-18T17:52:24Z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2026-04-15T19:11:29Z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38c8ea2c-9bf2-46aa-9777-b1aab03fc259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