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psco-my.sharepoint.com/personal/claudia_cuellar_prosperidadsocial_gov_co/Documents/PRECONTRACTUAL 2026/SILLAS ERGONOMICAS/RADICACIÓN DE DELTA/"/>
    </mc:Choice>
  </mc:AlternateContent>
  <xr:revisionPtr revIDLastSave="1" documentId="8_{49F262C3-CDB4-43AE-8A53-CB2BC0559393}" xr6:coauthVersionLast="47" xr6:coauthVersionMax="47" xr10:uidLastSave="{1C9C8600-841A-4F15-90FA-395A50257B98}"/>
  <bookViews>
    <workbookView xWindow="-120" yWindow="-120" windowWidth="20730" windowHeight="11040" xr2:uid="{D26CEDCD-7EDE-44DF-8790-E52D7C6C1075}"/>
  </bookViews>
  <sheets>
    <sheet name="Oferta Economica" sheetId="1" r:id="rId1"/>
  </sheets>
  <definedNames>
    <definedName name="_xlnm._FilterDatabase" localSheetId="0" hidden="1">'Oferta Economica'!$A$9:$K$35</definedName>
    <definedName name="OLE_LINK1" localSheetId="0">'Oferta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2" i="1" l="1"/>
  <c r="K42" i="1" s="1"/>
  <c r="J43" i="1"/>
  <c r="K43" i="1" s="1"/>
  <c r="J44" i="1"/>
  <c r="K44" i="1" s="1"/>
  <c r="J45" i="1"/>
  <c r="K45" i="1" s="1"/>
  <c r="J46" i="1"/>
  <c r="K46" i="1" s="1"/>
  <c r="J47" i="1"/>
  <c r="K47" i="1" s="1"/>
  <c r="J48" i="1"/>
  <c r="K48" i="1" s="1"/>
  <c r="J49" i="1"/>
  <c r="K49" i="1" s="1"/>
  <c r="J50" i="1"/>
  <c r="K50" i="1" s="1"/>
  <c r="J41" i="1"/>
  <c r="K41" i="1" s="1"/>
  <c r="G42" i="1"/>
  <c r="H42" i="1" s="1"/>
  <c r="G43" i="1"/>
  <c r="H43" i="1" s="1"/>
  <c r="G44" i="1"/>
  <c r="H44" i="1" s="1"/>
  <c r="G45" i="1"/>
  <c r="H45" i="1" s="1"/>
  <c r="G46" i="1"/>
  <c r="H46" i="1" s="1"/>
  <c r="G47" i="1"/>
  <c r="H47" i="1" s="1"/>
  <c r="G48" i="1"/>
  <c r="H48" i="1" s="1"/>
  <c r="G49" i="1"/>
  <c r="H49" i="1" s="1"/>
  <c r="G50" i="1"/>
  <c r="H50" i="1" s="1"/>
  <c r="G41" i="1"/>
  <c r="H41" i="1" s="1"/>
  <c r="J51" i="1"/>
  <c r="K51" i="1" s="1"/>
  <c r="G51" i="1"/>
  <c r="H51" i="1" s="1"/>
  <c r="G11" i="1"/>
  <c r="J11" i="1" s="1"/>
  <c r="K11" i="1" s="1"/>
  <c r="G12" i="1"/>
  <c r="J12" i="1" s="1"/>
  <c r="K12" i="1" s="1"/>
  <c r="G13" i="1"/>
  <c r="J13" i="1" s="1"/>
  <c r="K13" i="1" s="1"/>
  <c r="G14" i="1"/>
  <c r="J14" i="1" s="1"/>
  <c r="K14" i="1" s="1"/>
  <c r="G15" i="1"/>
  <c r="J15" i="1" s="1"/>
  <c r="K15" i="1" s="1"/>
  <c r="G16" i="1"/>
  <c r="J16" i="1" s="1"/>
  <c r="K16" i="1" s="1"/>
  <c r="G17" i="1"/>
  <c r="J17" i="1" s="1"/>
  <c r="K17" i="1" s="1"/>
  <c r="G18" i="1"/>
  <c r="J18" i="1" s="1"/>
  <c r="K18" i="1" s="1"/>
  <c r="G19" i="1"/>
  <c r="J19" i="1" s="1"/>
  <c r="K19" i="1" s="1"/>
  <c r="G20" i="1"/>
  <c r="J20" i="1" s="1"/>
  <c r="K20" i="1" s="1"/>
  <c r="G21" i="1"/>
  <c r="J21" i="1" s="1"/>
  <c r="K21" i="1" s="1"/>
  <c r="G22" i="1"/>
  <c r="J22" i="1" s="1"/>
  <c r="K22" i="1" s="1"/>
  <c r="G23" i="1"/>
  <c r="J23" i="1" s="1"/>
  <c r="K23" i="1" s="1"/>
  <c r="G24" i="1"/>
  <c r="J24" i="1" s="1"/>
  <c r="K24" i="1" s="1"/>
  <c r="G25" i="1"/>
  <c r="J25" i="1" s="1"/>
  <c r="K25" i="1" s="1"/>
  <c r="G26" i="1"/>
  <c r="J26" i="1" s="1"/>
  <c r="K26" i="1" s="1"/>
  <c r="G27" i="1"/>
  <c r="J27" i="1" s="1"/>
  <c r="K27" i="1" s="1"/>
  <c r="G28" i="1"/>
  <c r="J28" i="1" s="1"/>
  <c r="K28" i="1" s="1"/>
  <c r="G29" i="1"/>
  <c r="J29" i="1" s="1"/>
  <c r="K29" i="1" s="1"/>
  <c r="G30" i="1"/>
  <c r="J30" i="1" s="1"/>
  <c r="K30" i="1" s="1"/>
  <c r="G31" i="1"/>
  <c r="J31" i="1" s="1"/>
  <c r="K31" i="1" s="1"/>
  <c r="G32" i="1"/>
  <c r="J32" i="1" s="1"/>
  <c r="K32" i="1" s="1"/>
  <c r="G33" i="1"/>
  <c r="J33" i="1" s="1"/>
  <c r="K33" i="1" s="1"/>
  <c r="G34" i="1"/>
  <c r="J34" i="1" s="1"/>
  <c r="K34" i="1" s="1"/>
  <c r="G10" i="1"/>
  <c r="J10" i="1" s="1"/>
  <c r="K10" i="1" s="1"/>
  <c r="E52" i="1"/>
  <c r="E35" i="1"/>
  <c r="H52" i="1" l="1"/>
  <c r="K53" i="1"/>
  <c r="K58" i="1" s="1"/>
  <c r="H32" i="1"/>
  <c r="H21" i="1"/>
  <c r="H20" i="1"/>
  <c r="H16" i="1"/>
  <c r="H26" i="1"/>
  <c r="H30" i="1"/>
  <c r="H25" i="1"/>
  <c r="H14" i="1"/>
  <c r="H34" i="1"/>
  <c r="H29" i="1"/>
  <c r="H24" i="1"/>
  <c r="H18" i="1"/>
  <c r="H13" i="1"/>
  <c r="H33" i="1"/>
  <c r="H28" i="1"/>
  <c r="H22" i="1"/>
  <c r="H17" i="1"/>
  <c r="H12" i="1"/>
  <c r="H10" i="1"/>
  <c r="H31" i="1"/>
  <c r="H27" i="1"/>
  <c r="H23" i="1"/>
  <c r="H19" i="1"/>
  <c r="H15" i="1"/>
  <c r="H11" i="1"/>
  <c r="K52" i="1"/>
  <c r="K36" i="1"/>
  <c r="K57" i="1" s="1"/>
  <c r="H35" i="1" l="1"/>
  <c r="H54" i="1" s="1"/>
  <c r="K59" i="1"/>
</calcChain>
</file>

<file path=xl/sharedStrings.xml><?xml version="1.0" encoding="utf-8"?>
<sst xmlns="http://schemas.openxmlformats.org/spreadsheetml/2006/main" count="174" uniqueCount="114">
  <si>
    <t>DEPARTAMENTO ADMINISTRATIVO PARA LA PROSPERIDAD SOCIAL - PROSPERIDAD SOCIAL</t>
  </si>
  <si>
    <t>ÍTEM</t>
  </si>
  <si>
    <t>SEDES</t>
  </si>
  <si>
    <t xml:space="preserve">CANTIDAD </t>
  </si>
  <si>
    <t xml:space="preserve">NIVEL CENTRAL </t>
  </si>
  <si>
    <t>Nombre del Representante Legal:</t>
  </si>
  <si>
    <t>Documento de identificación del representante legal:</t>
  </si>
  <si>
    <t>ANEXO No.6 - PROPUESTA ECONÓMICA</t>
  </si>
  <si>
    <t>VALORES TECHO INVESTIGACIÓN DE MERCADO</t>
  </si>
  <si>
    <t xml:space="preserve"> VALORES UNITARIOS TECHO ANTES DE IVA </t>
  </si>
  <si>
    <t>VALOR IVA (SI APLICA)</t>
  </si>
  <si>
    <t>VALORES OFERTADOS POR EL PROPONENTE</t>
  </si>
  <si>
    <t>DESCRIPCIÓN DE LOS BIENES Y SERVICIOS</t>
  </si>
  <si>
    <t xml:space="preserve"> VALORES  TOTALES OFERTADOS IVA INCLUIDO</t>
  </si>
  <si>
    <t>CONSOLIDADO VALORES TOTALES BIENES Y SERVICIOS</t>
  </si>
  <si>
    <t>SUBTOTAL VALORES TECHO IVA INCLUIDO - CUADRO No.2 - Neveras Minibar Frost de 120 a 130 litros de capacidad</t>
  </si>
  <si>
    <r>
      <t>NOTAS</t>
    </r>
    <r>
      <rPr>
        <sz val="9"/>
        <color rgb="FF000000"/>
        <rFont val="Calibri Light"/>
        <family val="2"/>
      </rPr>
      <t xml:space="preserve">: En el diligenciamiento del </t>
    </r>
    <r>
      <rPr>
        <b/>
        <sz val="9"/>
        <color rgb="FF000000"/>
        <rFont val="Calibri Light"/>
        <family val="2"/>
      </rPr>
      <t>ANEXO No. 6 - PROPUESTA ECONÓMICA</t>
    </r>
    <r>
      <rPr>
        <sz val="9"/>
        <color rgb="FF000000"/>
        <rFont val="Calibri Light"/>
        <family val="2"/>
      </rPr>
      <t>, el proponente debe tener en cuenta lo siguiente:</t>
    </r>
  </si>
  <si>
    <r>
      <t>1.)</t>
    </r>
    <r>
      <rPr>
        <sz val="9"/>
        <color rgb="FF000000"/>
        <rFont val="Calibri Light"/>
        <family val="2"/>
      </rPr>
      <t xml:space="preserve"> Presentar el </t>
    </r>
    <r>
      <rPr>
        <b/>
        <sz val="9"/>
        <color rgb="FF000000"/>
        <rFont val="Calibri Light"/>
        <family val="2"/>
      </rPr>
      <t>ANEXO No. 6 PROPUESTA ECONÓMICA</t>
    </r>
    <r>
      <rPr>
        <sz val="9"/>
        <color rgb="FF000000"/>
        <rFont val="Calibri Light"/>
        <family val="2"/>
      </rPr>
      <t>,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 https://www.colombiacompra.gov.co/secop-ii. No se admiten ofertas económicas presentadas a través de otros medios.</t>
    </r>
  </si>
  <si>
    <r>
      <t>10.)</t>
    </r>
    <r>
      <rPr>
        <sz val="9"/>
        <color rgb="FF000000"/>
        <rFont val="Calibri Light"/>
        <family val="2"/>
      </rPr>
      <t xml:space="preserve"> PROSPERIDAD SOCIAL, no reconocerá ningún reajuste adicional de precios. Ver documento SECOP II  - http://community.secop.gov.co/sts/cce/login.aspx. </t>
    </r>
  </si>
  <si>
    <r>
      <t>12</t>
    </r>
    <r>
      <rPr>
        <sz val="9"/>
        <rFont val="Calibri Light"/>
        <family val="2"/>
      </rPr>
      <t>.</t>
    </r>
    <r>
      <rPr>
        <b/>
        <sz val="9"/>
        <rFont val="Calibri Light"/>
        <family val="2"/>
      </rPr>
      <t xml:space="preserve">) </t>
    </r>
    <r>
      <rPr>
        <sz val="9"/>
        <rFont val="Calibri Light"/>
        <family val="2"/>
      </rPr>
      <t xml:space="preserve"> La propuesta debe presentarse en pesos colombianos, y no debe utilizar centavos; por lo tanto, debe presentarse en números enteros. </t>
    </r>
  </si>
  <si>
    <r>
      <t>13</t>
    </r>
    <r>
      <rPr>
        <sz val="9"/>
        <color rgb="FF000000"/>
        <rFont val="Calibri Light"/>
        <family val="2"/>
      </rPr>
      <t>.</t>
    </r>
    <r>
      <rPr>
        <b/>
        <sz val="9"/>
        <color rgb="FF000000"/>
        <rFont val="Calibri Light"/>
        <family val="2"/>
      </rPr>
      <t>)</t>
    </r>
    <r>
      <rPr>
        <sz val="9"/>
        <color rgb="FF000000"/>
        <rFont val="Calibri Light"/>
        <family val="2"/>
      </rPr>
      <t xml:space="preserve"> </t>
    </r>
    <r>
      <rPr>
        <b/>
        <sz val="9"/>
        <color rgb="FF000000"/>
        <rFont val="Calibri Light"/>
        <family val="2"/>
      </rPr>
      <t xml:space="preserve"> </t>
    </r>
    <r>
      <rPr>
        <sz val="9"/>
        <color rgb="FF000000"/>
        <rFont val="Calibri Light"/>
        <family val="2"/>
      </rPr>
      <t>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r>
  </si>
  <si>
    <r>
      <t>15.)</t>
    </r>
    <r>
      <rPr>
        <sz val="9"/>
        <color rgb="FF000000"/>
        <rFont val="Calibri Light"/>
        <family val="2"/>
      </rPr>
      <t xml:space="preserve"> </t>
    </r>
    <r>
      <rPr>
        <b/>
        <sz val="9"/>
        <color rgb="FF000000"/>
        <rFont val="Calibri Light"/>
        <family val="2"/>
      </rPr>
      <t xml:space="preserve"> </t>
    </r>
    <r>
      <rPr>
        <sz val="9"/>
        <color rgb="FF000000"/>
        <rFont val="Calibri Light"/>
        <family val="2"/>
      </rPr>
      <t>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</si>
  <si>
    <t>VALOR TOTAL PROPUESTA ECONÓMICA (CUADROS Nos.1 y 2) IVA INCLUIDO</t>
  </si>
  <si>
    <t xml:space="preserve"> VALORES  TOTALES  OFERTADOS IVA INCLUIDO</t>
  </si>
  <si>
    <r>
      <t>3.)</t>
    </r>
    <r>
      <rPr>
        <sz val="9"/>
        <color rgb="FF000000"/>
        <rFont val="Calibri Light"/>
        <family val="2"/>
      </rPr>
      <t xml:space="preserve">  El valor a registrar en la plataforma electrónica de SECOP II https://www.colombiacompra.gov.co/secop-ii será el valor de la oferta económica, el cual deberá corresponder al mismo valor que el proponente diligencie en la fila "VALOR TOTAL PROPUESTA ECONÓMICA (CUADROS Nos.1 y 2) IVA INCLUIDO". En caso de que exista alguna diferencia entre el "VALOR TOTAL PROPUESTA ECONÓMICA (CUADROS Nos.1 y 2) IVA INCLUIDO" y el valor registrado en la plataforma SECOP II, para la evaluación y selección se tendrá en cuenta el valor de la fila VALOR TOTAL PROPUESTA ECONÓMICA (CUADROS Nos.1 y 2) IVA INCLUIDO".</t>
    </r>
  </si>
  <si>
    <t>VALORES UNITARIOS  OFERTADOS ANTES DE IVA</t>
  </si>
  <si>
    <t xml:space="preserve"> VALORES  TOTALES TECHO  IVA INCLUIDO</t>
  </si>
  <si>
    <r>
      <t>4.)</t>
    </r>
    <r>
      <rPr>
        <sz val="9"/>
        <color rgb="FF000000"/>
        <rFont val="Calibri Light"/>
        <family val="2"/>
      </rPr>
      <t xml:space="preserve">  El proponente deberá diligenciar en el </t>
    </r>
    <r>
      <rPr>
        <b/>
        <sz val="9"/>
        <color rgb="FF000000"/>
        <rFont val="Calibri Light"/>
        <family val="2"/>
      </rPr>
      <t>ANEXO 6 - PROPUESTA ECONÓMICA</t>
    </r>
    <r>
      <rPr>
        <sz val="9"/>
        <color rgb="FF000000"/>
        <rFont val="Calibri Light"/>
        <family val="2"/>
      </rPr>
      <t>, ÚNICAMENTE los valores resaltados en azul de la columna "VALORES UNITARIOS OFERTADOS ANTES DE IVA". Lo anterior, so pena de incurrir en causal de rechazo de la propuesta.</t>
    </r>
  </si>
  <si>
    <t>VALOR TOTAL TECHO INVESTIGACIÓN DE MERCADO (CUADROS Nos.1 y 2) IVA INCLUIDO</t>
  </si>
  <si>
    <r>
      <t xml:space="preserve">8.) </t>
    </r>
    <r>
      <rPr>
        <sz val="9"/>
        <color rgb="FF000000"/>
        <rFont val="Calibri Light"/>
        <family val="2"/>
      </rPr>
      <t xml:space="preserve">La entidad podrá hacer correcciones aritméticas, si hay lugar a ello. Si al momento de hacer las correcciones los "VALORES TOTALES OFERTADOS  (IVA INCLUIDO)" superan el "VALOR TOTAL PROPUESTA ECONÓMICA (CUADROS Nos.1 y 2) IVA INCLUIDO", el proponente incurrirá en causal de rechazo de la propuesta. </t>
    </r>
  </si>
  <si>
    <r>
      <t>14.)</t>
    </r>
    <r>
      <rPr>
        <sz val="9"/>
        <color rgb="FF000000"/>
        <rFont val="Calibri Light"/>
        <family val="2"/>
      </rPr>
      <t xml:space="preserve"> De conformidad con el numeral 7.2.1. Impuestos de la investigación de mercado: "...Este servicio se encuentra gravado con el Impuesto Sobre las Ventas – IVA, según artículo 468, Título V. Tarifas, del Estatuto Tributario Nacional, a la tarifa general del DIECINUEVE POR CIENTO (19%). No obstante, lo anterior, se aclara que los bienes y/o servicios cuyo destino final de entrega sean las Direcciones Regionales ubicadas en territorios con régimen tributario especial, estarán exentos o excluidos de este impuesto conforme a la normatividad legal y tributaria vigente. En estos casos específicos, el proveedor adjudicatario deberá facturar dichos  elementos únicamente por su costo directo, sin aplicar el cobro del IVA.</t>
    </r>
  </si>
  <si>
    <r>
      <rPr>
        <b/>
        <u/>
        <sz val="10"/>
        <color theme="1"/>
        <rFont val="Calibri"/>
        <family val="2"/>
        <scheme val="minor"/>
      </rPr>
      <t>OBJETO</t>
    </r>
    <r>
      <rPr>
        <sz val="10"/>
        <color theme="1"/>
        <rFont val="Calibri"/>
        <family val="2"/>
        <scheme val="minor"/>
      </rPr>
      <t>: Adquisición de sillas ergonómicas para dotar las diferentes sedes de PROSPERIDAD SOCIAL.							.</t>
    </r>
  </si>
  <si>
    <t>CUADRO DE PROPUESTA ECONÓMICA No.1 - ADQUISICIÓN DE SILLAS ERGONÓMICAS ESTANDAR</t>
  </si>
  <si>
    <t xml:space="preserve">CIUDAD </t>
  </si>
  <si>
    <t xml:space="preserve">DESCRIPCION </t>
  </si>
  <si>
    <t>GERENCIA REGIONAL HUILA</t>
  </si>
  <si>
    <t>HUILA</t>
  </si>
  <si>
    <t>SILLA ERGONOMICA ESTANDAR</t>
  </si>
  <si>
    <t>SEDE MONTEVIDEO</t>
  </si>
  <si>
    <t>MONTEVIDEO</t>
  </si>
  <si>
    <t xml:space="preserve">SEDE NIVEL CENTRAL </t>
  </si>
  <si>
    <t>GERENCIA REGIONAL CHOCÓ</t>
  </si>
  <si>
    <t>QUIBDÓ</t>
  </si>
  <si>
    <t>GERENCIA REGIONAL CÓRDOBA</t>
  </si>
  <si>
    <t>CORDOBA</t>
  </si>
  <si>
    <t>GERENCIA REGIONAL CAUCA</t>
  </si>
  <si>
    <t>POPAYÁN</t>
  </si>
  <si>
    <t>GERENCIA REGIONAL CASANARE</t>
  </si>
  <si>
    <t>YOPAL</t>
  </si>
  <si>
    <t>GERENCIA REGIONAL TOLIMA</t>
  </si>
  <si>
    <t>IBAGUÉ</t>
  </si>
  <si>
    <t>GERENCIA REGIONAL RISARALDA</t>
  </si>
  <si>
    <t>PEREIRA</t>
  </si>
  <si>
    <t>GERENCIA REGIONAL QUINDÍO</t>
  </si>
  <si>
    <t>ARMENIA</t>
  </si>
  <si>
    <t>GERENCIA REGIONAL CALDAS</t>
  </si>
  <si>
    <t>MANIZALES</t>
  </si>
  <si>
    <t>GERENCIA REGIONAL NARIÑO</t>
  </si>
  <si>
    <t>PASTO</t>
  </si>
  <si>
    <t>GERENCIA REGIONAL GUAVIARE</t>
  </si>
  <si>
    <t>SAN JOSÉ DEL GUAVIARE</t>
  </si>
  <si>
    <t>GERENCIA REGIONAL ANTIOQUIA</t>
  </si>
  <si>
    <t>MEDELLÍN</t>
  </si>
  <si>
    <t>GERENCIA REGIONAL LA GUAJIRA</t>
  </si>
  <si>
    <t>RIOHACHA</t>
  </si>
  <si>
    <t>GERENCIA REGIONAL SANTANDER</t>
  </si>
  <si>
    <t>BUCARAMANGA</t>
  </si>
  <si>
    <t>GERENCIA REGIONAL MAGDALENA</t>
  </si>
  <si>
    <t>SANTA MARTA</t>
  </si>
  <si>
    <t>GERENCIA REGIONAL MAGDALENA MEDIO</t>
  </si>
  <si>
    <t>BARRANCABERMEJA</t>
  </si>
  <si>
    <t>GERENCIA REGIONAL SUCRE</t>
  </si>
  <si>
    <t>SINCELEJO</t>
  </si>
  <si>
    <t>GERENCIA REGIONAL BOYACÁ</t>
  </si>
  <si>
    <t>TUNJA</t>
  </si>
  <si>
    <t>GERENCIA REGIONAL VALLE DEL CAUCA</t>
  </si>
  <si>
    <t>CALI</t>
  </si>
  <si>
    <t>GERENCIA REGIONAL URABA</t>
  </si>
  <si>
    <t>APARTADÓ</t>
  </si>
  <si>
    <t>GERENCIA REGIONAL BOLIVAR</t>
  </si>
  <si>
    <t>CARTAGENA</t>
  </si>
  <si>
    <t>GERENCIA REGIONAL BOGOTÁ</t>
  </si>
  <si>
    <t>BOGOTA D.C</t>
  </si>
  <si>
    <t>GERENCIA REGIONAL CUNDINAMARCA</t>
  </si>
  <si>
    <t>SOACHA</t>
  </si>
  <si>
    <t>SUBTOTAL VALORES TECHO IVA INCLUIDO - CUADRO No.1 - ADQUISICIÓN DE SILLAS ERGONÓMICAS ESTANDAR</t>
  </si>
  <si>
    <t>SUBTOTAL VALORES OFERTADOS POR EL PROPONENTE IVA INCLUIDO - CUADRO No.1 - ADQUISICIÓN DE SILLAS ERGONÓMICAS ESTANDAR</t>
  </si>
  <si>
    <t xml:space="preserve">CUADRO DE PROPUESTA ECONÓMICA No. 2 - ADQUISICIÓN DE SILLAS ERGONÓMICAS CON SOPORTE CERVICAL </t>
  </si>
  <si>
    <t>ANTIOQUIA</t>
  </si>
  <si>
    <t>SILLA ERGONOMICA CON SOPORTE CERVICAL</t>
  </si>
  <si>
    <t>BOGOTÁ</t>
  </si>
  <si>
    <t>CAUCA</t>
  </si>
  <si>
    <t>GUAVIARE</t>
  </si>
  <si>
    <t>GERENCIA REGIONAL NORTE DE SANTANDER</t>
  </si>
  <si>
    <t>NORTE DE SANTANDER</t>
  </si>
  <si>
    <t>GERENCIA REGIONAL PUTUMAYO</t>
  </si>
  <si>
    <t>PUTUMAYO</t>
  </si>
  <si>
    <t>QUINDIO</t>
  </si>
  <si>
    <t>GERENCIA REGIONAL URABÁ</t>
  </si>
  <si>
    <t>URABA</t>
  </si>
  <si>
    <t xml:space="preserve">SUBTOTAL VALORES OFERTADOS POR EL PROPONENTE IVA INCLUIDO - CUADRO No.2 - ADQUISICIÓN DE SILLAS ERGONÓMICAS CON SOPORTE CERVICAL </t>
  </si>
  <si>
    <r>
      <t xml:space="preserve">SUBTOTAL VALORES OFERTADOS POR EL PROPONENTE IVA INCLUIDO - </t>
    </r>
    <r>
      <rPr>
        <u/>
        <sz val="8"/>
        <color theme="1"/>
        <rFont val="Calibri"/>
        <family val="2"/>
        <scheme val="minor"/>
      </rPr>
      <t xml:space="preserve">CUADRO No.1 </t>
    </r>
    <r>
      <rPr>
        <sz val="8"/>
        <color theme="1"/>
        <rFont val="Calibri"/>
        <family val="2"/>
        <scheme val="minor"/>
      </rPr>
      <t>- ADQUISICIÓN DE SILLAS ERGONÓMICAS ESTANDAR</t>
    </r>
  </si>
  <si>
    <r>
      <t xml:space="preserve">SUBTOTAL VALORES OFERTADOS POR EL PROPONENTE IVA INCLUIDO - </t>
    </r>
    <r>
      <rPr>
        <u/>
        <sz val="8"/>
        <color theme="1"/>
        <rFont val="Calibri"/>
        <family val="2"/>
        <scheme val="minor"/>
      </rPr>
      <t>CUADRO No.2</t>
    </r>
    <r>
      <rPr>
        <sz val="8"/>
        <color theme="1"/>
        <rFont val="Calibri"/>
        <family val="2"/>
        <scheme val="minor"/>
      </rPr>
      <t xml:space="preserve"> - ADQUISICIÓN DE SILLAS ERGONÓMICAS CON SOPORTE CERVICAL </t>
    </r>
  </si>
  <si>
    <r>
      <t xml:space="preserve">2.) </t>
    </r>
    <r>
      <rPr>
        <sz val="9"/>
        <color rgb="FF000000"/>
        <rFont val="Calibri Light"/>
        <family val="2"/>
      </rPr>
      <t xml:space="preserve">El "VALOR TOTAL PROPUESTA ECONÓMICA PROPONENTE (CUADROS Nos.1 y 2) IVA INCLUIDO" corresponde a la sumatoria de los valores de la columna denominada " VALORES  TOTALES  OFERTADOS IVA INCLUIDO" para los ítems del "1 al 25" del CUADRO No.1, e "ítems del 1 al 11" del CUADRO No.2. </t>
    </r>
  </si>
  <si>
    <r>
      <t>5</t>
    </r>
    <r>
      <rPr>
        <sz val="9"/>
        <color rgb="FF000000"/>
        <rFont val="Calibri Light"/>
        <family val="2"/>
      </rPr>
      <t>.</t>
    </r>
    <r>
      <rPr>
        <b/>
        <sz val="9"/>
        <color rgb="FF000000"/>
        <rFont val="Calibri Light"/>
        <family val="2"/>
      </rPr>
      <t xml:space="preserve">) </t>
    </r>
    <r>
      <rPr>
        <sz val="9"/>
        <color rgb="FF000000"/>
        <rFont val="Calibri Light"/>
        <family val="2"/>
      </rPr>
      <t xml:space="preserve"> Los valores de las columnas "VALORES UNITARIOS OFERTADOS ANTES DE IVA"  y "VALORES TOTALES OFERTADOS IVA INCLUIDO"  de los ítems del 1 al 39 del CUADRO No.1 e ítem 2 del CUADRO No.2,  del </t>
    </r>
    <r>
      <rPr>
        <b/>
        <sz val="9"/>
        <color rgb="FF000000"/>
        <rFont val="Calibri Light"/>
        <family val="2"/>
      </rPr>
      <t>ANEXO No. 6 - PROPUESTA ECONÓMICA</t>
    </r>
    <r>
      <rPr>
        <sz val="9"/>
        <color rgb="FF000000"/>
        <rFont val="Calibri Light"/>
        <family val="2"/>
      </rPr>
      <t>, no deben superar los valores de las columnas de la investigación de mercado "VALORES UNITARIOS TECHO ANTES DE IVA" y  "VALORES TOTALES TECHO IVA INCLUIDO"  de los ítems del 1 al 25 del CUADRO No.1 e ítems del 1 al 11  del CUADRO No.2 del ANEXO No.6.  Lo anterior, so pena de incurrir en causal de rechazo de la propuesta.</t>
    </r>
  </si>
  <si>
    <r>
      <t>6</t>
    </r>
    <r>
      <rPr>
        <sz val="9"/>
        <color rgb="FF000000"/>
        <rFont val="Calibri Light"/>
        <family val="2"/>
      </rPr>
      <t>.</t>
    </r>
    <r>
      <rPr>
        <b/>
        <sz val="9"/>
        <color rgb="FF000000"/>
        <rFont val="Calibri Light"/>
        <family val="2"/>
      </rPr>
      <t>)</t>
    </r>
    <r>
      <rPr>
        <sz val="9"/>
        <color rgb="FF000000"/>
        <rFont val="Calibri Light"/>
        <family val="2"/>
      </rPr>
      <t xml:space="preserve"> En todo caso, el "VALOR TOTAL PROPUESTA ECONÓMICA PROPONENTE (CUADROS Nos.1 y 2) IVA INCLUIDO", no podrá superar el valor del presupuesto oficial del presente proceso, el cual corresponde a la suma de</t>
    </r>
    <r>
      <rPr>
        <b/>
        <sz val="9"/>
        <rFont val="Calibri Light"/>
        <family val="2"/>
      </rPr>
      <t xml:space="preserve"> DOSCIENTOS TREINTA MILLONES DOSCIENTOS SETENTA Y DOS MIL OCHOCIENTOS CINCUENTA Y DOS PESOS M/CTE ($230.272.852)</t>
    </r>
    <r>
      <rPr>
        <sz val="9"/>
        <color rgb="FF000000"/>
        <rFont val="Calibri Light"/>
        <family val="2"/>
      </rPr>
      <t xml:space="preserve"> IVA INCLUIDO. Lo anterior, so pena de incurrir en causal de rechazo de la propuesta. </t>
    </r>
  </si>
  <si>
    <r>
      <t>7</t>
    </r>
    <r>
      <rPr>
        <sz val="9"/>
        <color rgb="FF000000"/>
        <rFont val="Calibri Light"/>
        <family val="2"/>
      </rPr>
      <t>.</t>
    </r>
    <r>
      <rPr>
        <b/>
        <sz val="9"/>
        <color rgb="FF000000"/>
        <rFont val="Calibri Light"/>
        <family val="2"/>
      </rPr>
      <t>)</t>
    </r>
    <r>
      <rPr>
        <sz val="9"/>
        <color rgb="FF000000"/>
        <rFont val="Calibri Light"/>
        <family val="2"/>
      </rPr>
      <t xml:space="preserve"> Así mismo, la sumatoria de los ítems del "1 al 25" del CUADRO No.1, e "ítems del  1 al 11" del CUADRO No.2 de la columna "VALORES TOTALES OFERTADOS IVA INCLUIDO" no deben superar el "VALOR TOTAL PROPUESTA ECONÓMICA (CUADROS Nos.1 y 2) IVA INCLUIDO" del ANEXO </t>
    </r>
    <r>
      <rPr>
        <sz val="9"/>
        <rFont val="Calibri Light"/>
        <family val="2"/>
      </rPr>
      <t>No.6</t>
    </r>
    <r>
      <rPr>
        <sz val="9"/>
        <color rgb="FF000000"/>
        <rFont val="Calibri Light"/>
        <family val="2"/>
      </rPr>
      <t>. Lo anterior, so pena de incurrir en causal de rechazo de la propuesta.</t>
    </r>
  </si>
  <si>
    <r>
      <rPr>
        <b/>
        <sz val="9"/>
        <color rgb="FF000000"/>
        <rFont val="Aptos Narrow"/>
        <family val="2"/>
      </rPr>
      <t>9.)</t>
    </r>
    <r>
      <rPr>
        <sz val="9"/>
        <color rgb="FF000000"/>
        <rFont val="Aptos Narrow"/>
        <family val="2"/>
      </rPr>
      <t xml:space="preserve"> El proponente deberá indicar en el ANEXO No. 6 - PROPUESTA ECONÓMICA, el «VALOR TOTAL PROPUESTA ECONÓMICA CUADROS 1 Y 2 (IVA INCLUIDO)», valor que corresponde al VALOR TOTAL (IVA INCLUIDO) DE LA OFERTA INICIAL y será el valor que se tomará para participar en la respectiva subasta. El sobre No.2, que contiene el ANEXO No. 6 – PROPUESTA ECONÓMICA, será abierto el día y hora señalados en el cronograma para la apertura de la oferta económica, con el fin de efectuar su verificación y posterior realización de la subasta, solamente con los proponentes que se encuentren habilitados. </t>
    </r>
  </si>
  <si>
    <r>
      <t xml:space="preserve">11.) </t>
    </r>
    <r>
      <rPr>
        <sz val="9"/>
        <color rgb="FF000000"/>
        <rFont val="Aptos Narrow"/>
        <family val="2"/>
      </rPr>
      <t>Prosperidad Social adjudicará el contrato al proponente que cumpla con los requisitos habilitantes y su valor total corresponderá al que resulte del menor valor ofrecido por el proponente en la subasta inversa electrónica que, en todo caso, no podrá superar el valor registrado en la fila «VALOR TOTAL PROPUESTA ECONÓMICA CUADROS 1 Y 2 (IVA INCLUIDO)».</t>
    </r>
  </si>
  <si>
    <r>
      <t>*</t>
    </r>
    <r>
      <rPr>
        <sz val="9"/>
        <color rgb="FF000000"/>
        <rFont val="Calibri Light"/>
        <family val="2"/>
        <scheme val="major"/>
      </rPr>
      <t xml:space="preserve"> El representante legal del proponente podrá firmar el ANEXO No.6 - PROPUESTA ECONÓMICA. No obstante, con la suscripción del ANEXO No.1 -  CARTA DE PRESENTACIÓN DE LA OFERTA se entenderá firmado el presente ANEXO No.6 . De igual manera, el ANEXO No.6 se entiende suscrito, con la firma electrónica del proponente, en la plataforma SECOP II (Ley 527 de 1999 y Decreto 2364 de 2012), así como el Concepto de CCE sobre Contrato electrónico - Firma electrónica y validación de los documentos del SECOP.    </t>
    </r>
  </si>
  <si>
    <t>PROPONENTE:</t>
  </si>
  <si>
    <t>NIT DEL PROPONENTE</t>
  </si>
  <si>
    <r>
      <t xml:space="preserve">Firma del Representante Legal: </t>
    </r>
    <r>
      <rPr>
        <b/>
        <sz val="12"/>
        <color rgb="FF000000"/>
        <rFont val="Calibri Light"/>
        <family val="2"/>
        <scheme val="major"/>
      </rPr>
      <t>*</t>
    </r>
  </si>
  <si>
    <t>SELECCIÓN ABREVIADA SUBASTA INVERSA  No. SASI 05 de 2026 - ADQUISICIÓN SILLAS ERGONÓMICAS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</si>
</sst>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quot;$&quot;\ * #,##0.00_-;\-&quot;$&quot;\ * #,##0.00_-;_-&quot;$&quot;\ * &quot;-&quot;??_-;_-@_-"/>
    <numFmt numFmtId="165" formatCode="&quot;$&quot;\ #,##0.00"/>
    <numFmt numFmtId="166" formatCode="&quot;$&quot;\ #,##0"/>
  </numFmts>
  <fonts count="32">
    <font>
      <sz val="11"/>
      <color theme="1"/>
      <name val="Calibri"/>
      <family val="2"/>
      <scheme val="minor"/>
    </font>
    <font>
      <sz val="11"/>
      <color theme="1"/>
      <name val="Calibri"/>
      <family val="2"/>
      <scheme val="minor"/>
    </font>
    <font>
      <sz val="8"/>
      <color theme="1"/>
      <name val="Arial"/>
      <family val="2"/>
    </font>
    <font>
      <b/>
      <sz val="11"/>
      <name val="Calibri"/>
      <family val="2"/>
      <scheme val="minor"/>
    </font>
    <font>
      <b/>
      <sz val="8"/>
      <color rgb="FF000000"/>
      <name val="Calibri"/>
      <family val="2"/>
      <scheme val="minor"/>
    </font>
    <font>
      <sz val="8"/>
      <color rgb="FF000000"/>
      <name val="Calibri"/>
      <family val="2"/>
      <scheme val="minor"/>
    </font>
    <font>
      <b/>
      <sz val="11"/>
      <color theme="1"/>
      <name val="Work Sans"/>
    </font>
    <font>
      <sz val="8"/>
      <color rgb="FF000000"/>
      <name val="Work Sans"/>
      <family val="3"/>
    </font>
    <font>
      <b/>
      <sz val="11"/>
      <color theme="1"/>
      <name val="Calibri"/>
      <family val="2"/>
      <scheme val="minor"/>
    </font>
    <font>
      <b/>
      <sz val="11"/>
      <color rgb="FF000000"/>
      <name val="Calibri"/>
      <family val="2"/>
      <scheme val="minor"/>
    </font>
    <font>
      <sz val="10"/>
      <color theme="1"/>
      <name val="Calibri"/>
      <family val="2"/>
      <scheme val="minor"/>
    </font>
    <font>
      <b/>
      <u/>
      <sz val="10"/>
      <color theme="1"/>
      <name val="Calibri"/>
      <family val="2"/>
      <scheme val="minor"/>
    </font>
    <font>
      <b/>
      <sz val="11"/>
      <color theme="1"/>
      <name val="CaIIBRI"/>
    </font>
    <font>
      <b/>
      <sz val="9"/>
      <color theme="1"/>
      <name val="Calibr"/>
    </font>
    <font>
      <sz val="9"/>
      <color theme="1"/>
      <name val="Calibr"/>
    </font>
    <font>
      <b/>
      <sz val="9"/>
      <color rgb="FF000000"/>
      <name val="Calibr"/>
    </font>
    <font>
      <b/>
      <sz val="9"/>
      <color rgb="FF000000"/>
      <name val="Calibri"/>
      <family val="2"/>
      <scheme val="minor"/>
    </font>
    <font>
      <b/>
      <sz val="12"/>
      <color rgb="FF000000"/>
      <name val="Calibri"/>
      <family val="2"/>
      <scheme val="minor"/>
    </font>
    <font>
      <sz val="8"/>
      <color theme="1"/>
      <name val="Calibri"/>
      <family val="2"/>
      <scheme val="minor"/>
    </font>
    <font>
      <b/>
      <u/>
      <sz val="9"/>
      <color rgb="FF000000"/>
      <name val="Calibri Light"/>
      <family val="2"/>
    </font>
    <font>
      <sz val="9"/>
      <color rgb="FF000000"/>
      <name val="Calibri Light"/>
      <family val="2"/>
    </font>
    <font>
      <b/>
      <sz val="9"/>
      <color rgb="FF000000"/>
      <name val="Calibri Light"/>
      <family val="2"/>
    </font>
    <font>
      <b/>
      <sz val="9"/>
      <name val="Calibri Light"/>
      <family val="2"/>
    </font>
    <font>
      <sz val="9"/>
      <name val="Calibri Light"/>
      <family val="2"/>
    </font>
    <font>
      <u/>
      <sz val="8"/>
      <color theme="1"/>
      <name val="Calibri"/>
      <family val="2"/>
      <scheme val="minor"/>
    </font>
    <font>
      <b/>
      <sz val="12"/>
      <color theme="1"/>
      <name val="Calibri "/>
    </font>
    <font>
      <sz val="8"/>
      <color rgb="FF000000"/>
      <name val="Calibri"/>
      <family val="2"/>
    </font>
    <font>
      <sz val="9"/>
      <color rgb="FF000000"/>
      <name val="Aptos Narrow"/>
      <family val="2"/>
    </font>
    <font>
      <b/>
      <sz val="9"/>
      <color rgb="FF000000"/>
      <name val="Aptos Narrow"/>
      <family val="2"/>
    </font>
    <font>
      <b/>
      <sz val="9"/>
      <color rgb="FF000000"/>
      <name val="Calibri Light"/>
      <family val="2"/>
      <scheme val="major"/>
    </font>
    <font>
      <sz val="9"/>
      <color rgb="FF000000"/>
      <name val="Calibri Light"/>
      <family val="2"/>
      <scheme val="major"/>
    </font>
    <font>
      <b/>
      <sz val="12"/>
      <color rgb="FF000000"/>
      <name val="Calibri Light"/>
      <family val="2"/>
      <scheme val="major"/>
    </font>
  </fonts>
  <fills count="11">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FFFFFF"/>
        <bgColor rgb="FF000000"/>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41" fontId="1" fillId="0" borderId="0" applyFont="0" applyFill="0" applyBorder="0" applyAlignment="0" applyProtection="0"/>
    <xf numFmtId="164" fontId="1" fillId="0" borderId="0" applyFont="0" applyFill="0" applyBorder="0" applyAlignment="0" applyProtection="0"/>
  </cellStyleXfs>
  <cellXfs count="87">
    <xf numFmtId="0" fontId="0" fillId="0" borderId="0" xfId="0"/>
    <xf numFmtId="0" fontId="2" fillId="0" borderId="0" xfId="0" applyFont="1"/>
    <xf numFmtId="0" fontId="2" fillId="0" borderId="0" xfId="0" applyFont="1" applyAlignment="1">
      <alignment horizontal="left"/>
    </xf>
    <xf numFmtId="165" fontId="2" fillId="0" borderId="0" xfId="0" applyNumberFormat="1" applyFont="1"/>
    <xf numFmtId="0" fontId="4"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3" fontId="5" fillId="0" borderId="2" xfId="0" applyNumberFormat="1" applyFont="1" applyBorder="1" applyAlignment="1">
      <alignment horizontal="center" vertical="center" wrapText="1"/>
    </xf>
    <xf numFmtId="3" fontId="5" fillId="3" borderId="1" xfId="1" applyNumberFormat="1" applyFont="1" applyFill="1" applyBorder="1" applyAlignment="1">
      <alignment horizontal="center" vertical="center" wrapText="1"/>
    </xf>
    <xf numFmtId="0" fontId="2" fillId="0" borderId="0" xfId="0" applyFont="1" applyAlignment="1">
      <alignment horizontal="center"/>
    </xf>
    <xf numFmtId="0" fontId="15" fillId="5" borderId="1" xfId="0" applyFont="1" applyFill="1" applyBorder="1" applyAlignment="1">
      <alignment horizontal="center" vertical="center" wrapText="1"/>
    </xf>
    <xf numFmtId="165" fontId="15" fillId="7" borderId="1" xfId="0" applyNumberFormat="1"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5" fillId="0" borderId="1" xfId="0" applyNumberFormat="1" applyFont="1" applyBorder="1" applyAlignment="1" applyProtection="1">
      <alignment horizontal="center" vertical="center"/>
      <protection locked="0"/>
    </xf>
    <xf numFmtId="3" fontId="7" fillId="0" borderId="5" xfId="0" applyNumberFormat="1" applyFont="1" applyBorder="1" applyAlignment="1" applyProtection="1">
      <alignment horizontal="center" vertical="center"/>
      <protection locked="0"/>
    </xf>
    <xf numFmtId="3" fontId="5" fillId="3" borderId="1" xfId="2" applyNumberFormat="1" applyFont="1" applyFill="1" applyBorder="1" applyAlignment="1">
      <alignment horizontal="center" vertical="center" wrapText="1"/>
    </xf>
    <xf numFmtId="3" fontId="16" fillId="0" borderId="1" xfId="2" applyNumberFormat="1" applyFont="1" applyFill="1" applyBorder="1" applyAlignment="1">
      <alignment horizontal="center" vertical="center" wrapText="1"/>
    </xf>
    <xf numFmtId="166" fontId="3" fillId="7" borderId="1" xfId="0" applyNumberFormat="1" applyFont="1" applyFill="1" applyBorder="1" applyAlignment="1">
      <alignment horizontal="center" vertical="center" wrapText="1"/>
    </xf>
    <xf numFmtId="166" fontId="9" fillId="0" borderId="1" xfId="2" applyNumberFormat="1" applyFont="1" applyFill="1" applyBorder="1" applyAlignment="1">
      <alignment horizontal="center" vertical="center" wrapText="1"/>
    </xf>
    <xf numFmtId="166" fontId="17" fillId="8" borderId="9" xfId="2" applyNumberFormat="1" applyFont="1" applyFill="1" applyBorder="1" applyAlignment="1">
      <alignment horizontal="center" vertical="center" wrapText="1"/>
    </xf>
    <xf numFmtId="0" fontId="15" fillId="7" borderId="10" xfId="0" applyFont="1" applyFill="1" applyBorder="1" applyAlignment="1">
      <alignment horizontal="center" vertical="center" wrapText="1"/>
    </xf>
    <xf numFmtId="3" fontId="5" fillId="10" borderId="1" xfId="2" applyNumberFormat="1" applyFont="1" applyFill="1" applyBorder="1" applyAlignment="1">
      <alignment horizontal="center" vertical="center" wrapText="1"/>
    </xf>
    <xf numFmtId="3" fontId="5" fillId="10" borderId="2" xfId="0" applyNumberFormat="1" applyFont="1" applyFill="1" applyBorder="1" applyAlignment="1">
      <alignment horizontal="center" vertical="center" wrapText="1"/>
    </xf>
    <xf numFmtId="0" fontId="26" fillId="3" borderId="15" xfId="0" applyFont="1" applyFill="1" applyBorder="1" applyAlignment="1">
      <alignment vertical="center" wrapText="1"/>
    </xf>
    <xf numFmtId="0" fontId="26" fillId="3" borderId="14" xfId="0" applyFont="1" applyFill="1" applyBorder="1" applyAlignment="1">
      <alignment horizontal="center" vertical="center" wrapText="1"/>
    </xf>
    <xf numFmtId="0" fontId="26" fillId="3" borderId="14" xfId="0" applyFont="1" applyFill="1" applyBorder="1" applyAlignment="1">
      <alignment horizontal="center" vertical="center"/>
    </xf>
    <xf numFmtId="0" fontId="26" fillId="3" borderId="16" xfId="0" applyFont="1" applyFill="1" applyBorder="1" applyAlignment="1">
      <alignment vertical="center" wrapText="1"/>
    </xf>
    <xf numFmtId="0" fontId="26" fillId="3" borderId="17" xfId="0" applyFont="1" applyFill="1" applyBorder="1" applyAlignment="1">
      <alignment horizontal="center" vertical="center" wrapText="1"/>
    </xf>
    <xf numFmtId="0" fontId="26" fillId="3" borderId="17" xfId="0" applyFont="1" applyFill="1" applyBorder="1" applyAlignment="1">
      <alignment horizontal="center" vertical="center"/>
    </xf>
    <xf numFmtId="0" fontId="15" fillId="4" borderId="1" xfId="0" applyFont="1" applyFill="1" applyBorder="1" applyAlignment="1">
      <alignment horizontal="center" vertical="center" wrapText="1"/>
    </xf>
    <xf numFmtId="0" fontId="26" fillId="0" borderId="15" xfId="0" applyFont="1" applyBorder="1" applyAlignment="1">
      <alignment vertical="center" wrapText="1"/>
    </xf>
    <xf numFmtId="0" fontId="26" fillId="0" borderId="14" xfId="0" applyFont="1" applyBorder="1" applyAlignment="1">
      <alignment horizontal="center" vertical="center" wrapText="1"/>
    </xf>
    <xf numFmtId="0" fontId="26" fillId="0" borderId="16" xfId="0" applyFont="1" applyBorder="1" applyAlignment="1">
      <alignment vertical="center" wrapText="1"/>
    </xf>
    <xf numFmtId="0" fontId="26" fillId="0" borderId="17" xfId="0" applyFont="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0" fillId="7" borderId="3" xfId="0" applyFill="1" applyBorder="1" applyAlignment="1">
      <alignment horizontal="center" vertical="center" wrapText="1"/>
    </xf>
    <xf numFmtId="0" fontId="0" fillId="7" borderId="4" xfId="0" applyFill="1" applyBorder="1" applyAlignment="1">
      <alignment horizontal="center" vertical="center" wrapText="1"/>
    </xf>
    <xf numFmtId="0" fontId="13" fillId="6" borderId="1" xfId="0" applyFont="1" applyFill="1" applyBorder="1" applyAlignment="1">
      <alignment horizontal="center" vertical="center"/>
    </xf>
    <xf numFmtId="0" fontId="14" fillId="0" borderId="1" xfId="0" applyFont="1" applyBorder="1" applyAlignment="1">
      <alignment horizontal="center" vertical="center"/>
    </xf>
    <xf numFmtId="0" fontId="3" fillId="0" borderId="6" xfId="0" applyFont="1" applyBorder="1" applyAlignment="1">
      <alignment horizontal="center" vertical="center" wrapText="1"/>
    </xf>
    <xf numFmtId="0" fontId="0" fillId="0" borderId="6" xfId="0" applyBorder="1" applyAlignment="1">
      <alignment vertical="center" wrapText="1"/>
    </xf>
    <xf numFmtId="0" fontId="12"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3" fontId="3" fillId="0" borderId="1" xfId="0" applyNumberFormat="1" applyFont="1" applyBorder="1" applyAlignment="1">
      <alignment vertical="center" wrapText="1"/>
    </xf>
    <xf numFmtId="3" fontId="0" fillId="0" borderId="1" xfId="0" applyNumberFormat="1" applyBorder="1"/>
    <xf numFmtId="3" fontId="3" fillId="0" borderId="1" xfId="0" applyNumberFormat="1" applyFont="1" applyBorder="1" applyAlignment="1">
      <alignment horizontal="center" vertical="center" wrapText="1"/>
    </xf>
    <xf numFmtId="3" fontId="0" fillId="0" borderId="1" xfId="0" applyNumberFormat="1" applyBorder="1" applyAlignment="1">
      <alignment horizontal="center" vertical="center" wrapText="1"/>
    </xf>
    <xf numFmtId="0" fontId="2" fillId="0" borderId="1" xfId="0" applyFont="1" applyBorder="1"/>
    <xf numFmtId="0" fontId="0" fillId="0" borderId="1" xfId="0" applyBorder="1"/>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25" fillId="8" borderId="7" xfId="0" applyFont="1" applyFill="1" applyBorder="1" applyAlignment="1">
      <alignment horizontal="center" vertical="center"/>
    </xf>
    <xf numFmtId="0" fontId="25" fillId="8" borderId="6" xfId="0" applyFont="1" applyFill="1" applyBorder="1" applyAlignment="1">
      <alignment horizontal="center" vertical="center"/>
    </xf>
    <xf numFmtId="0" fontId="25" fillId="8" borderId="8" xfId="0" applyFont="1" applyFill="1" applyBorder="1" applyAlignment="1">
      <alignment horizontal="center" vertical="center"/>
    </xf>
    <xf numFmtId="0" fontId="8" fillId="6" borderId="1" xfId="0" applyFont="1" applyFill="1" applyBorder="1" applyAlignment="1">
      <alignment horizontal="center" vertical="center" wrapText="1"/>
    </xf>
    <xf numFmtId="0" fontId="2" fillId="0" borderId="6" xfId="0" applyFont="1" applyBorder="1"/>
    <xf numFmtId="0" fontId="0" fillId="0" borderId="6" xfId="0" applyBorder="1"/>
    <xf numFmtId="0" fontId="0" fillId="0" borderId="8" xfId="0" applyBorder="1"/>
    <xf numFmtId="0" fontId="0" fillId="0" borderId="0" xfId="0"/>
    <xf numFmtId="0" fontId="0" fillId="0" borderId="11" xfId="0" applyBorder="1"/>
    <xf numFmtId="0" fontId="0" fillId="0" borderId="12" xfId="0" applyBorder="1"/>
    <xf numFmtId="0" fontId="0" fillId="0" borderId="13" xfId="0" applyBorder="1"/>
    <xf numFmtId="0" fontId="3" fillId="2" borderId="2"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9" fillId="0" borderId="1" xfId="0" applyFont="1" applyBorder="1" applyAlignment="1">
      <alignment horizontal="left" vertical="center" wrapText="1"/>
    </xf>
    <xf numFmtId="0" fontId="21" fillId="0" borderId="1" xfId="0" applyFont="1" applyBorder="1" applyAlignment="1">
      <alignment horizontal="left" vertical="center" wrapText="1"/>
    </xf>
    <xf numFmtId="0" fontId="21"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9" fillId="0" borderId="2" xfId="0" applyFont="1" applyBorder="1" applyAlignment="1">
      <alignment vertical="center" wrapText="1"/>
    </xf>
    <xf numFmtId="0" fontId="29" fillId="0" borderId="3" xfId="0" applyFont="1" applyBorder="1" applyAlignment="1">
      <alignment vertical="center" wrapText="1"/>
    </xf>
    <xf numFmtId="0" fontId="29" fillId="0" borderId="4" xfId="0" applyFont="1" applyBorder="1" applyAlignment="1">
      <alignment vertical="center" wrapText="1"/>
    </xf>
    <xf numFmtId="0" fontId="19" fillId="9" borderId="1" xfId="0" applyFont="1" applyFill="1" applyBorder="1" applyAlignment="1">
      <alignment horizontal="left" vertical="center" wrapText="1"/>
    </xf>
    <xf numFmtId="0" fontId="22" fillId="0" borderId="1" xfId="0" applyFont="1" applyBorder="1" applyAlignment="1">
      <alignment horizontal="left" vertical="center" wrapText="1"/>
    </xf>
    <xf numFmtId="0" fontId="21" fillId="0" borderId="1" xfId="0" applyFont="1" applyBorder="1" applyAlignment="1">
      <alignment vertical="center" wrapText="1"/>
    </xf>
  </cellXfs>
  <cellStyles count="3">
    <cellStyle name="Millares [0]" xfId="1" builtinId="6"/>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133145</xdr:colOff>
      <xdr:row>1</xdr:row>
      <xdr:rowOff>1</xdr:rowOff>
    </xdr:from>
    <xdr:to>
      <xdr:col>2</xdr:col>
      <xdr:colOff>473008</xdr:colOff>
      <xdr:row>1</xdr:row>
      <xdr:rowOff>434341</xdr:rowOff>
    </xdr:to>
    <xdr:pic>
      <xdr:nvPicPr>
        <xdr:cNvPr id="3" name="Imagen 2">
          <a:extLst>
            <a:ext uri="{FF2B5EF4-FFF2-40B4-BE49-F238E27FC236}">
              <a16:creationId xmlns:a16="http://schemas.microsoft.com/office/drawing/2014/main" id="{A56F1051-89CB-4DFA-9649-087FEA0C17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145" y="129541"/>
          <a:ext cx="1726703" cy="434340"/>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23332-E6E0-4C81-9248-2F0AA8338723}">
  <dimension ref="A2:K83"/>
  <sheetViews>
    <sheetView tabSelected="1" topLeftCell="A15" zoomScale="131" zoomScaleNormal="131" workbookViewId="0">
      <selection activeCell="A3" sqref="A3:K3"/>
    </sheetView>
  </sheetViews>
  <sheetFormatPr baseColWidth="10" defaultColWidth="11.42578125" defaultRowHeight="11.25"/>
  <cols>
    <col min="1" max="1" width="7.140625" style="1" customWidth="1"/>
    <col min="2" max="2" width="13.140625" style="2" customWidth="1"/>
    <col min="3" max="3" width="20.5703125" style="8" customWidth="1"/>
    <col min="4" max="4" width="25.140625" style="8" customWidth="1"/>
    <col min="5" max="5" width="10.85546875" style="1" customWidth="1"/>
    <col min="6" max="6" width="13.28515625" style="8" customWidth="1"/>
    <col min="7" max="7" width="12.140625" style="8" customWidth="1"/>
    <col min="8" max="8" width="17.42578125" style="8" customWidth="1"/>
    <col min="9" max="9" width="15.7109375" style="3" customWidth="1"/>
    <col min="10" max="10" width="15.7109375" style="1" customWidth="1"/>
    <col min="11" max="11" width="15.42578125" style="8" customWidth="1"/>
    <col min="12" max="16384" width="11.42578125" style="1"/>
  </cols>
  <sheetData>
    <row r="2" spans="1:11" ht="42" customHeight="1">
      <c r="A2" s="45" t="s">
        <v>0</v>
      </c>
      <c r="B2" s="45"/>
      <c r="C2" s="45"/>
      <c r="D2" s="45"/>
      <c r="E2" s="45"/>
      <c r="F2" s="45"/>
      <c r="G2" s="45"/>
      <c r="H2" s="45"/>
      <c r="I2" s="45"/>
      <c r="J2" s="45"/>
      <c r="K2" s="45"/>
    </row>
    <row r="3" spans="1:11" ht="22.9" customHeight="1">
      <c r="A3" s="46" t="s">
        <v>113</v>
      </c>
      <c r="B3" s="46"/>
      <c r="C3" s="46"/>
      <c r="D3" s="46"/>
      <c r="E3" s="46"/>
      <c r="F3" s="46"/>
      <c r="G3" s="46"/>
      <c r="H3" s="46"/>
      <c r="I3" s="46"/>
      <c r="J3" s="46"/>
      <c r="K3" s="46"/>
    </row>
    <row r="4" spans="1:11" ht="24.6" customHeight="1">
      <c r="A4" s="46" t="s">
        <v>7</v>
      </c>
      <c r="B4" s="46"/>
      <c r="C4" s="46"/>
      <c r="D4" s="46"/>
      <c r="E4" s="46"/>
      <c r="F4" s="46"/>
      <c r="G4" s="46"/>
      <c r="H4" s="46"/>
      <c r="I4" s="46"/>
      <c r="J4" s="46"/>
      <c r="K4" s="46"/>
    </row>
    <row r="5" spans="1:11" ht="15" customHeight="1">
      <c r="A5" s="47" t="s">
        <v>31</v>
      </c>
      <c r="B5" s="47"/>
      <c r="C5" s="47"/>
      <c r="D5" s="47"/>
      <c r="E5" s="47"/>
      <c r="F5" s="47"/>
      <c r="G5" s="47"/>
      <c r="H5" s="47"/>
      <c r="I5" s="47"/>
      <c r="J5" s="47"/>
      <c r="K5" s="47"/>
    </row>
    <row r="6" spans="1:11" ht="10.9" customHeight="1">
      <c r="A6" s="47"/>
      <c r="B6" s="47"/>
      <c r="C6" s="47"/>
      <c r="D6" s="47"/>
      <c r="E6" s="47"/>
      <c r="F6" s="47"/>
      <c r="G6" s="47"/>
      <c r="H6" s="47"/>
      <c r="I6" s="47"/>
      <c r="J6" s="47"/>
      <c r="K6" s="47"/>
    </row>
    <row r="7" spans="1:11" ht="22.9" customHeight="1">
      <c r="A7" s="43" t="s">
        <v>32</v>
      </c>
      <c r="B7" s="43"/>
      <c r="C7" s="43"/>
      <c r="D7" s="43"/>
      <c r="E7" s="43"/>
      <c r="F7" s="43"/>
      <c r="G7" s="43"/>
      <c r="H7" s="43"/>
      <c r="I7" s="43"/>
      <c r="J7" s="43"/>
      <c r="K7" s="43"/>
    </row>
    <row r="8" spans="1:11" ht="36.6" customHeight="1">
      <c r="A8" s="39" t="s">
        <v>12</v>
      </c>
      <c r="B8" s="40"/>
      <c r="C8" s="40"/>
      <c r="D8" s="40"/>
      <c r="E8" s="40"/>
      <c r="F8" s="49" t="s">
        <v>8</v>
      </c>
      <c r="G8" s="50"/>
      <c r="H8" s="50"/>
      <c r="I8" s="51" t="s">
        <v>11</v>
      </c>
      <c r="J8" s="52"/>
      <c r="K8" s="52"/>
    </row>
    <row r="9" spans="1:11" ht="67.5" customHeight="1" thickBot="1">
      <c r="A9" s="12" t="s">
        <v>1</v>
      </c>
      <c r="B9" s="12" t="s">
        <v>2</v>
      </c>
      <c r="C9" s="12" t="s">
        <v>33</v>
      </c>
      <c r="D9" s="12" t="s">
        <v>34</v>
      </c>
      <c r="E9" s="12" t="s">
        <v>3</v>
      </c>
      <c r="F9" s="9" t="s">
        <v>9</v>
      </c>
      <c r="G9" s="9" t="s">
        <v>10</v>
      </c>
      <c r="H9" s="9" t="s">
        <v>26</v>
      </c>
      <c r="I9" s="10" t="s">
        <v>25</v>
      </c>
      <c r="J9" s="11" t="s">
        <v>10</v>
      </c>
      <c r="K9" s="11" t="s">
        <v>23</v>
      </c>
    </row>
    <row r="10" spans="1:11" ht="24" customHeight="1" thickBot="1">
      <c r="A10" s="4">
        <v>1</v>
      </c>
      <c r="B10" s="24" t="s">
        <v>35</v>
      </c>
      <c r="C10" s="25" t="s">
        <v>36</v>
      </c>
      <c r="D10" s="25" t="s">
        <v>37</v>
      </c>
      <c r="E10" s="26">
        <v>17</v>
      </c>
      <c r="F10" s="6">
        <v>652450</v>
      </c>
      <c r="G10" s="7">
        <f>ROUND(F10*0.19,0)</f>
        <v>123966</v>
      </c>
      <c r="H10" s="14">
        <f>(F10+G10)*E10</f>
        <v>13199072</v>
      </c>
      <c r="I10" s="23"/>
      <c r="J10" s="7">
        <f>ROUND(I10*1.19,0)</f>
        <v>0</v>
      </c>
      <c r="K10" s="17">
        <f>ROUND(J10*E10,2)</f>
        <v>0</v>
      </c>
    </row>
    <row r="11" spans="1:11" ht="24" customHeight="1" thickBot="1">
      <c r="A11" s="4">
        <v>2</v>
      </c>
      <c r="B11" s="27" t="s">
        <v>38</v>
      </c>
      <c r="C11" s="28" t="s">
        <v>39</v>
      </c>
      <c r="D11" s="28" t="s">
        <v>37</v>
      </c>
      <c r="E11" s="29">
        <v>12</v>
      </c>
      <c r="F11" s="6">
        <v>624950</v>
      </c>
      <c r="G11" s="7">
        <f t="shared" ref="G11:G34" si="0">ROUND(F11*0.19,0)</f>
        <v>118741</v>
      </c>
      <c r="H11" s="14">
        <f t="shared" ref="H11:H34" si="1">(F11+G11)*E11</f>
        <v>8924292</v>
      </c>
      <c r="I11" s="23"/>
      <c r="J11" s="7">
        <f t="shared" ref="J11:J34" si="2">ROUND(I11*1.19,0)</f>
        <v>0</v>
      </c>
      <c r="K11" s="17">
        <f t="shared" ref="K11:K34" si="3">ROUND(J11*E11,2)</f>
        <v>0</v>
      </c>
    </row>
    <row r="12" spans="1:11" ht="20.45" customHeight="1" thickBot="1">
      <c r="A12" s="4">
        <v>3</v>
      </c>
      <c r="B12" s="27" t="s">
        <v>40</v>
      </c>
      <c r="C12" s="28" t="s">
        <v>4</v>
      </c>
      <c r="D12" s="28" t="s">
        <v>37</v>
      </c>
      <c r="E12" s="29">
        <v>20</v>
      </c>
      <c r="F12" s="6">
        <v>624950</v>
      </c>
      <c r="G12" s="7">
        <f t="shared" si="0"/>
        <v>118741</v>
      </c>
      <c r="H12" s="14">
        <f t="shared" si="1"/>
        <v>14873820</v>
      </c>
      <c r="I12" s="23"/>
      <c r="J12" s="7">
        <f t="shared" si="2"/>
        <v>0</v>
      </c>
      <c r="K12" s="17">
        <f t="shared" si="3"/>
        <v>0</v>
      </c>
    </row>
    <row r="13" spans="1:11" ht="23.25" thickBot="1">
      <c r="A13" s="4">
        <v>4</v>
      </c>
      <c r="B13" s="27" t="s">
        <v>41</v>
      </c>
      <c r="C13" s="28" t="s">
        <v>42</v>
      </c>
      <c r="D13" s="28" t="s">
        <v>37</v>
      </c>
      <c r="E13" s="29">
        <v>1</v>
      </c>
      <c r="F13" s="6">
        <v>726200</v>
      </c>
      <c r="G13" s="7">
        <f t="shared" si="0"/>
        <v>137978</v>
      </c>
      <c r="H13" s="14">
        <f t="shared" si="1"/>
        <v>864178</v>
      </c>
      <c r="I13" s="23"/>
      <c r="J13" s="7">
        <f t="shared" si="2"/>
        <v>0</v>
      </c>
      <c r="K13" s="17">
        <f t="shared" si="3"/>
        <v>0</v>
      </c>
    </row>
    <row r="14" spans="1:11" ht="21.75" customHeight="1" thickBot="1">
      <c r="A14" s="4">
        <v>5</v>
      </c>
      <c r="B14" s="27" t="s">
        <v>43</v>
      </c>
      <c r="C14" s="28" t="s">
        <v>44</v>
      </c>
      <c r="D14" s="28" t="s">
        <v>37</v>
      </c>
      <c r="E14" s="29">
        <v>5</v>
      </c>
      <c r="F14" s="6">
        <v>716200</v>
      </c>
      <c r="G14" s="7">
        <f t="shared" si="0"/>
        <v>136078</v>
      </c>
      <c r="H14" s="14">
        <f t="shared" si="1"/>
        <v>4261390</v>
      </c>
      <c r="I14" s="23"/>
      <c r="J14" s="7">
        <f t="shared" si="2"/>
        <v>0</v>
      </c>
      <c r="K14" s="17">
        <f t="shared" si="3"/>
        <v>0</v>
      </c>
    </row>
    <row r="15" spans="1:11" ht="21.75" customHeight="1" thickBot="1">
      <c r="A15" s="4">
        <v>6</v>
      </c>
      <c r="B15" s="27" t="s">
        <v>45</v>
      </c>
      <c r="C15" s="28" t="s">
        <v>46</v>
      </c>
      <c r="D15" s="28" t="s">
        <v>37</v>
      </c>
      <c r="E15" s="29">
        <v>10</v>
      </c>
      <c r="F15" s="6">
        <v>706200</v>
      </c>
      <c r="G15" s="7">
        <f t="shared" si="0"/>
        <v>134178</v>
      </c>
      <c r="H15" s="14">
        <f t="shared" si="1"/>
        <v>8403780</v>
      </c>
      <c r="I15" s="23"/>
      <c r="J15" s="7">
        <f t="shared" si="2"/>
        <v>0</v>
      </c>
      <c r="K15" s="17">
        <f t="shared" si="3"/>
        <v>0</v>
      </c>
    </row>
    <row r="16" spans="1:11" ht="34.5" thickBot="1">
      <c r="A16" s="4">
        <v>7</v>
      </c>
      <c r="B16" s="27" t="s">
        <v>47</v>
      </c>
      <c r="C16" s="28" t="s">
        <v>48</v>
      </c>
      <c r="D16" s="28" t="s">
        <v>37</v>
      </c>
      <c r="E16" s="29">
        <v>3</v>
      </c>
      <c r="F16" s="6">
        <v>703700</v>
      </c>
      <c r="G16" s="7">
        <f t="shared" si="0"/>
        <v>133703</v>
      </c>
      <c r="H16" s="14">
        <f t="shared" si="1"/>
        <v>2512209</v>
      </c>
      <c r="I16" s="23"/>
      <c r="J16" s="7">
        <f t="shared" si="2"/>
        <v>0</v>
      </c>
      <c r="K16" s="17">
        <f t="shared" si="3"/>
        <v>0</v>
      </c>
    </row>
    <row r="17" spans="1:11" ht="23.25" thickBot="1">
      <c r="A17" s="4">
        <v>8</v>
      </c>
      <c r="B17" s="27" t="s">
        <v>49</v>
      </c>
      <c r="C17" s="28" t="s">
        <v>50</v>
      </c>
      <c r="D17" s="28" t="s">
        <v>37</v>
      </c>
      <c r="E17" s="29">
        <v>6</v>
      </c>
      <c r="F17" s="6">
        <v>668700</v>
      </c>
      <c r="G17" s="7">
        <f t="shared" si="0"/>
        <v>127053</v>
      </c>
      <c r="H17" s="14">
        <f t="shared" si="1"/>
        <v>4774518</v>
      </c>
      <c r="I17" s="23"/>
      <c r="J17" s="7">
        <f t="shared" si="2"/>
        <v>0</v>
      </c>
      <c r="K17" s="17">
        <f t="shared" si="3"/>
        <v>0</v>
      </c>
    </row>
    <row r="18" spans="1:11" ht="34.5" thickBot="1">
      <c r="A18" s="4">
        <v>9</v>
      </c>
      <c r="B18" s="27" t="s">
        <v>51</v>
      </c>
      <c r="C18" s="28" t="s">
        <v>52</v>
      </c>
      <c r="D18" s="28" t="s">
        <v>37</v>
      </c>
      <c r="E18" s="29">
        <v>4</v>
      </c>
      <c r="F18" s="6">
        <v>673700</v>
      </c>
      <c r="G18" s="7">
        <f t="shared" si="0"/>
        <v>128003</v>
      </c>
      <c r="H18" s="14">
        <f t="shared" si="1"/>
        <v>3206812</v>
      </c>
      <c r="I18" s="23"/>
      <c r="J18" s="7">
        <f t="shared" si="2"/>
        <v>0</v>
      </c>
      <c r="K18" s="17">
        <f t="shared" si="3"/>
        <v>0</v>
      </c>
    </row>
    <row r="19" spans="1:11" ht="19.5" customHeight="1" thickBot="1">
      <c r="A19" s="4">
        <v>10</v>
      </c>
      <c r="B19" s="27" t="s">
        <v>53</v>
      </c>
      <c r="C19" s="28" t="s">
        <v>54</v>
      </c>
      <c r="D19" s="28" t="s">
        <v>37</v>
      </c>
      <c r="E19" s="29">
        <v>6</v>
      </c>
      <c r="F19" s="6">
        <v>676200</v>
      </c>
      <c r="G19" s="7">
        <f t="shared" si="0"/>
        <v>128478</v>
      </c>
      <c r="H19" s="14">
        <f t="shared" si="1"/>
        <v>4828068</v>
      </c>
      <c r="I19" s="23"/>
      <c r="J19" s="7">
        <f t="shared" si="2"/>
        <v>0</v>
      </c>
      <c r="K19" s="17">
        <f t="shared" si="3"/>
        <v>0</v>
      </c>
    </row>
    <row r="20" spans="1:11" ht="23.25" customHeight="1" thickBot="1">
      <c r="A20" s="4">
        <v>11</v>
      </c>
      <c r="B20" s="27" t="s">
        <v>55</v>
      </c>
      <c r="C20" s="28" t="s">
        <v>56</v>
      </c>
      <c r="D20" s="28" t="s">
        <v>37</v>
      </c>
      <c r="E20" s="29">
        <v>21</v>
      </c>
      <c r="F20" s="6">
        <v>673700</v>
      </c>
      <c r="G20" s="7">
        <f t="shared" si="0"/>
        <v>128003</v>
      </c>
      <c r="H20" s="14">
        <f t="shared" si="1"/>
        <v>16835763</v>
      </c>
      <c r="I20" s="23"/>
      <c r="J20" s="7">
        <f t="shared" si="2"/>
        <v>0</v>
      </c>
      <c r="K20" s="17">
        <f t="shared" si="3"/>
        <v>0</v>
      </c>
    </row>
    <row r="21" spans="1:11" ht="23.25" customHeight="1" thickBot="1">
      <c r="A21" s="4">
        <v>12</v>
      </c>
      <c r="B21" s="27" t="s">
        <v>57</v>
      </c>
      <c r="C21" s="28" t="s">
        <v>58</v>
      </c>
      <c r="D21" s="28" t="s">
        <v>37</v>
      </c>
      <c r="E21" s="29">
        <v>14</v>
      </c>
      <c r="F21" s="6">
        <v>718700</v>
      </c>
      <c r="G21" s="7">
        <f t="shared" si="0"/>
        <v>136553</v>
      </c>
      <c r="H21" s="14">
        <f t="shared" si="1"/>
        <v>11973542</v>
      </c>
      <c r="I21" s="23"/>
      <c r="J21" s="7">
        <f t="shared" si="2"/>
        <v>0</v>
      </c>
      <c r="K21" s="17">
        <f t="shared" si="3"/>
        <v>0</v>
      </c>
    </row>
    <row r="22" spans="1:11" ht="23.25" customHeight="1" thickBot="1">
      <c r="A22" s="4">
        <v>13</v>
      </c>
      <c r="B22" s="24" t="s">
        <v>59</v>
      </c>
      <c r="C22" s="25" t="s">
        <v>60</v>
      </c>
      <c r="D22" s="25" t="s">
        <v>37</v>
      </c>
      <c r="E22" s="26">
        <v>3</v>
      </c>
      <c r="F22" s="6">
        <v>738700</v>
      </c>
      <c r="G22" s="7">
        <f t="shared" si="0"/>
        <v>140353</v>
      </c>
      <c r="H22" s="14">
        <f t="shared" si="1"/>
        <v>2637159</v>
      </c>
      <c r="I22" s="23"/>
      <c r="J22" s="7">
        <f t="shared" si="2"/>
        <v>0</v>
      </c>
      <c r="K22" s="17">
        <f t="shared" si="3"/>
        <v>0</v>
      </c>
    </row>
    <row r="23" spans="1:11" ht="23.25" customHeight="1" thickBot="1">
      <c r="A23" s="4">
        <v>14</v>
      </c>
      <c r="B23" s="27" t="s">
        <v>61</v>
      </c>
      <c r="C23" s="29" t="s">
        <v>62</v>
      </c>
      <c r="D23" s="28" t="s">
        <v>37</v>
      </c>
      <c r="E23" s="29">
        <v>23</v>
      </c>
      <c r="F23" s="6">
        <v>648700</v>
      </c>
      <c r="G23" s="7">
        <f t="shared" si="0"/>
        <v>123253</v>
      </c>
      <c r="H23" s="14">
        <f t="shared" si="1"/>
        <v>17754919</v>
      </c>
      <c r="I23" s="23"/>
      <c r="J23" s="7">
        <f t="shared" si="2"/>
        <v>0</v>
      </c>
      <c r="K23" s="17">
        <f t="shared" si="3"/>
        <v>0</v>
      </c>
    </row>
    <row r="24" spans="1:11" ht="37.5" customHeight="1" thickBot="1">
      <c r="A24" s="4">
        <v>15</v>
      </c>
      <c r="B24" s="27" t="s">
        <v>63</v>
      </c>
      <c r="C24" s="29" t="s">
        <v>64</v>
      </c>
      <c r="D24" s="28" t="s">
        <v>37</v>
      </c>
      <c r="E24" s="29">
        <v>4</v>
      </c>
      <c r="F24" s="6">
        <v>721200</v>
      </c>
      <c r="G24" s="7">
        <f t="shared" si="0"/>
        <v>137028</v>
      </c>
      <c r="H24" s="14">
        <f t="shared" si="1"/>
        <v>3432912</v>
      </c>
      <c r="I24" s="23"/>
      <c r="J24" s="7">
        <f t="shared" si="2"/>
        <v>0</v>
      </c>
      <c r="K24" s="17">
        <f t="shared" si="3"/>
        <v>0</v>
      </c>
    </row>
    <row r="25" spans="1:11" ht="23.25" customHeight="1" thickBot="1">
      <c r="A25" s="4">
        <v>16</v>
      </c>
      <c r="B25" s="27" t="s">
        <v>65</v>
      </c>
      <c r="C25" s="29" t="s">
        <v>66</v>
      </c>
      <c r="D25" s="28" t="s">
        <v>37</v>
      </c>
      <c r="E25" s="29">
        <v>15</v>
      </c>
      <c r="F25" s="6">
        <v>673700</v>
      </c>
      <c r="G25" s="7">
        <f t="shared" si="0"/>
        <v>128003</v>
      </c>
      <c r="H25" s="14">
        <f t="shared" si="1"/>
        <v>12025545</v>
      </c>
      <c r="I25" s="23"/>
      <c r="J25" s="7">
        <f t="shared" si="2"/>
        <v>0</v>
      </c>
      <c r="K25" s="17">
        <f t="shared" si="3"/>
        <v>0</v>
      </c>
    </row>
    <row r="26" spans="1:11" ht="34.5" thickBot="1">
      <c r="A26" s="4">
        <v>17</v>
      </c>
      <c r="B26" s="27" t="s">
        <v>67</v>
      </c>
      <c r="C26" s="29" t="s">
        <v>68</v>
      </c>
      <c r="D26" s="28" t="s">
        <v>37</v>
      </c>
      <c r="E26" s="29">
        <v>1</v>
      </c>
      <c r="F26" s="6">
        <v>716200</v>
      </c>
      <c r="G26" s="7">
        <f t="shared" si="0"/>
        <v>136078</v>
      </c>
      <c r="H26" s="14">
        <f t="shared" si="1"/>
        <v>852278</v>
      </c>
      <c r="I26" s="23"/>
      <c r="J26" s="7">
        <f t="shared" si="2"/>
        <v>0</v>
      </c>
      <c r="K26" s="17">
        <f t="shared" si="3"/>
        <v>0</v>
      </c>
    </row>
    <row r="27" spans="1:11" ht="45.75" thickBot="1">
      <c r="A27" s="4">
        <v>18</v>
      </c>
      <c r="B27" s="27" t="s">
        <v>69</v>
      </c>
      <c r="C27" s="29" t="s">
        <v>70</v>
      </c>
      <c r="D27" s="28" t="s">
        <v>37</v>
      </c>
      <c r="E27" s="29">
        <v>9</v>
      </c>
      <c r="F27" s="6">
        <v>701200</v>
      </c>
      <c r="G27" s="7">
        <f t="shared" si="0"/>
        <v>133228</v>
      </c>
      <c r="H27" s="14">
        <f t="shared" si="1"/>
        <v>7509852</v>
      </c>
      <c r="I27" s="23"/>
      <c r="J27" s="7">
        <f t="shared" si="2"/>
        <v>0</v>
      </c>
      <c r="K27" s="17">
        <f t="shared" si="3"/>
        <v>0</v>
      </c>
    </row>
    <row r="28" spans="1:11" ht="23.25" thickBot="1">
      <c r="A28" s="4">
        <v>19</v>
      </c>
      <c r="B28" s="27" t="s">
        <v>71</v>
      </c>
      <c r="C28" s="29" t="s">
        <v>72</v>
      </c>
      <c r="D28" s="28" t="s">
        <v>37</v>
      </c>
      <c r="E28" s="29">
        <v>1</v>
      </c>
      <c r="F28" s="6">
        <v>716200</v>
      </c>
      <c r="G28" s="7">
        <f t="shared" si="0"/>
        <v>136078</v>
      </c>
      <c r="H28" s="14">
        <f t="shared" si="1"/>
        <v>852278</v>
      </c>
      <c r="I28" s="23"/>
      <c r="J28" s="7">
        <f t="shared" si="2"/>
        <v>0</v>
      </c>
      <c r="K28" s="17">
        <f t="shared" si="3"/>
        <v>0</v>
      </c>
    </row>
    <row r="29" spans="1:11" ht="23.25" thickBot="1">
      <c r="A29" s="4">
        <v>20</v>
      </c>
      <c r="B29" s="27" t="s">
        <v>73</v>
      </c>
      <c r="C29" s="29" t="s">
        <v>74</v>
      </c>
      <c r="D29" s="28" t="s">
        <v>37</v>
      </c>
      <c r="E29" s="29">
        <v>10</v>
      </c>
      <c r="F29" s="6">
        <v>661200</v>
      </c>
      <c r="G29" s="7">
        <f t="shared" si="0"/>
        <v>125628</v>
      </c>
      <c r="H29" s="14">
        <f t="shared" si="1"/>
        <v>7868280</v>
      </c>
      <c r="I29" s="23"/>
      <c r="J29" s="7">
        <f t="shared" si="2"/>
        <v>0</v>
      </c>
      <c r="K29" s="17">
        <f t="shared" si="3"/>
        <v>0</v>
      </c>
    </row>
    <row r="30" spans="1:11" ht="24" customHeight="1" thickBot="1">
      <c r="A30" s="4">
        <v>21</v>
      </c>
      <c r="B30" s="27" t="s">
        <v>75</v>
      </c>
      <c r="C30" s="29" t="s">
        <v>76</v>
      </c>
      <c r="D30" s="28" t="s">
        <v>37</v>
      </c>
      <c r="E30" s="29">
        <v>16</v>
      </c>
      <c r="F30" s="6">
        <v>676200</v>
      </c>
      <c r="G30" s="7">
        <f t="shared" si="0"/>
        <v>128478</v>
      </c>
      <c r="H30" s="14">
        <f t="shared" si="1"/>
        <v>12874848</v>
      </c>
      <c r="I30" s="23"/>
      <c r="J30" s="7">
        <f t="shared" si="2"/>
        <v>0</v>
      </c>
      <c r="K30" s="17">
        <f t="shared" si="3"/>
        <v>0</v>
      </c>
    </row>
    <row r="31" spans="1:11" ht="23.25" thickBot="1">
      <c r="A31" s="4">
        <v>22</v>
      </c>
      <c r="B31" s="27" t="s">
        <v>77</v>
      </c>
      <c r="C31" s="29" t="s">
        <v>78</v>
      </c>
      <c r="D31" s="28" t="s">
        <v>37</v>
      </c>
      <c r="E31" s="29">
        <v>5</v>
      </c>
      <c r="F31" s="6">
        <v>693700</v>
      </c>
      <c r="G31" s="7">
        <f t="shared" si="0"/>
        <v>131803</v>
      </c>
      <c r="H31" s="14">
        <f t="shared" si="1"/>
        <v>4127515</v>
      </c>
      <c r="I31" s="23"/>
      <c r="J31" s="7">
        <f t="shared" si="2"/>
        <v>0</v>
      </c>
      <c r="K31" s="17">
        <f t="shared" si="3"/>
        <v>0</v>
      </c>
    </row>
    <row r="32" spans="1:11" ht="34.5" thickBot="1">
      <c r="A32" s="4">
        <v>23</v>
      </c>
      <c r="B32" s="27" t="s">
        <v>79</v>
      </c>
      <c r="C32" s="29" t="s">
        <v>80</v>
      </c>
      <c r="D32" s="28" t="s">
        <v>37</v>
      </c>
      <c r="E32" s="29">
        <v>11</v>
      </c>
      <c r="F32" s="6">
        <v>716200</v>
      </c>
      <c r="G32" s="7">
        <f t="shared" si="0"/>
        <v>136078</v>
      </c>
      <c r="H32" s="14">
        <f t="shared" si="1"/>
        <v>9375058</v>
      </c>
      <c r="I32" s="23"/>
      <c r="J32" s="7">
        <f t="shared" si="2"/>
        <v>0</v>
      </c>
      <c r="K32" s="17">
        <f t="shared" si="3"/>
        <v>0</v>
      </c>
    </row>
    <row r="33" spans="1:11" ht="21.75" customHeight="1" thickBot="1">
      <c r="A33" s="4">
        <v>24</v>
      </c>
      <c r="B33" s="27" t="s">
        <v>81</v>
      </c>
      <c r="C33" s="29" t="s">
        <v>82</v>
      </c>
      <c r="D33" s="28" t="s">
        <v>37</v>
      </c>
      <c r="E33" s="29">
        <v>11</v>
      </c>
      <c r="F33" s="6">
        <v>624950</v>
      </c>
      <c r="G33" s="7">
        <f t="shared" si="0"/>
        <v>118741</v>
      </c>
      <c r="H33" s="14">
        <f t="shared" si="1"/>
        <v>8180601</v>
      </c>
      <c r="I33" s="23"/>
      <c r="J33" s="7">
        <f t="shared" si="2"/>
        <v>0</v>
      </c>
      <c r="K33" s="17">
        <f t="shared" si="3"/>
        <v>0</v>
      </c>
    </row>
    <row r="34" spans="1:11" ht="34.5" thickBot="1">
      <c r="A34" s="4">
        <v>25</v>
      </c>
      <c r="B34" s="27" t="s">
        <v>83</v>
      </c>
      <c r="C34" s="29" t="s">
        <v>84</v>
      </c>
      <c r="D34" s="28" t="s">
        <v>37</v>
      </c>
      <c r="E34" s="29">
        <v>12</v>
      </c>
      <c r="F34" s="6">
        <v>624950</v>
      </c>
      <c r="G34" s="7">
        <f t="shared" si="0"/>
        <v>118741</v>
      </c>
      <c r="H34" s="14">
        <f t="shared" si="1"/>
        <v>8924292</v>
      </c>
      <c r="I34" s="23"/>
      <c r="J34" s="7">
        <f t="shared" si="2"/>
        <v>0</v>
      </c>
      <c r="K34" s="17">
        <f t="shared" si="3"/>
        <v>0</v>
      </c>
    </row>
    <row r="35" spans="1:11" ht="37.15" customHeight="1">
      <c r="A35" s="48" t="s">
        <v>85</v>
      </c>
      <c r="B35" s="48"/>
      <c r="C35" s="48"/>
      <c r="D35" s="48"/>
      <c r="E35" s="5">
        <f>SUM(E10:E34)</f>
        <v>240</v>
      </c>
      <c r="F35" s="55"/>
      <c r="G35" s="56"/>
      <c r="H35" s="13">
        <f>SUM(H10:H34)</f>
        <v>191072981</v>
      </c>
      <c r="I35" s="53"/>
      <c r="J35" s="54"/>
      <c r="K35" s="54"/>
    </row>
    <row r="36" spans="1:11" ht="31.15" customHeight="1">
      <c r="A36" s="35" t="s">
        <v>86</v>
      </c>
      <c r="B36" s="36"/>
      <c r="C36" s="36"/>
      <c r="D36" s="36"/>
      <c r="E36" s="37"/>
      <c r="F36" s="37"/>
      <c r="G36" s="37"/>
      <c r="H36" s="37"/>
      <c r="I36" s="37"/>
      <c r="J36" s="38"/>
      <c r="K36" s="18">
        <f>SUM(K10:K34)</f>
        <v>0</v>
      </c>
    </row>
    <row r="37" spans="1:11" ht="9" customHeight="1">
      <c r="A37" s="41"/>
      <c r="B37" s="42"/>
      <c r="C37" s="42"/>
      <c r="D37" s="42"/>
      <c r="E37" s="42"/>
      <c r="F37" s="42"/>
      <c r="G37" s="42"/>
      <c r="H37" s="42"/>
      <c r="I37" s="42"/>
      <c r="J37" s="42"/>
      <c r="K37" s="42"/>
    </row>
    <row r="38" spans="1:11" ht="19.5" customHeight="1">
      <c r="A38" s="44" t="s">
        <v>87</v>
      </c>
      <c r="B38" s="44"/>
      <c r="C38" s="44"/>
      <c r="D38" s="44"/>
      <c r="E38" s="44"/>
      <c r="F38" s="44"/>
      <c r="G38" s="44"/>
      <c r="H38" s="44"/>
      <c r="I38" s="44"/>
      <c r="J38" s="44"/>
      <c r="K38" s="44"/>
    </row>
    <row r="39" spans="1:11" ht="22.9" customHeight="1">
      <c r="A39" s="39" t="s">
        <v>12</v>
      </c>
      <c r="B39" s="40"/>
      <c r="C39" s="40"/>
      <c r="D39" s="40"/>
      <c r="E39" s="40"/>
      <c r="F39" s="49" t="s">
        <v>8</v>
      </c>
      <c r="G39" s="50"/>
      <c r="H39" s="50"/>
      <c r="I39" s="51" t="s">
        <v>11</v>
      </c>
      <c r="J39" s="52"/>
      <c r="K39" s="52"/>
    </row>
    <row r="40" spans="1:11" ht="48.75" thickBot="1">
      <c r="A40" s="12" t="s">
        <v>1</v>
      </c>
      <c r="B40" s="12" t="s">
        <v>2</v>
      </c>
      <c r="C40" s="12" t="s">
        <v>33</v>
      </c>
      <c r="D40" s="12" t="s">
        <v>34</v>
      </c>
      <c r="E40" s="12" t="s">
        <v>3</v>
      </c>
      <c r="F40" s="9" t="s">
        <v>9</v>
      </c>
      <c r="G40" s="9" t="s">
        <v>10</v>
      </c>
      <c r="H40" s="9" t="s">
        <v>26</v>
      </c>
      <c r="I40" s="10" t="s">
        <v>25</v>
      </c>
      <c r="J40" s="11" t="s">
        <v>10</v>
      </c>
      <c r="K40" s="11" t="s">
        <v>23</v>
      </c>
    </row>
    <row r="41" spans="1:11" ht="34.5" thickBot="1">
      <c r="A41" s="30">
        <v>1</v>
      </c>
      <c r="B41" s="31" t="s">
        <v>61</v>
      </c>
      <c r="C41" s="32" t="s">
        <v>88</v>
      </c>
      <c r="D41" s="32" t="s">
        <v>89</v>
      </c>
      <c r="E41" s="32">
        <v>10</v>
      </c>
      <c r="F41" s="16">
        <v>707550</v>
      </c>
      <c r="G41" s="7">
        <f>ROUND(F41*0.19,0)</f>
        <v>134435</v>
      </c>
      <c r="H41" s="15">
        <f>(F41+G41)*E41</f>
        <v>8419850</v>
      </c>
      <c r="I41" s="22"/>
      <c r="J41" s="7">
        <f>ROUND(I41*0.19,0)</f>
        <v>0</v>
      </c>
      <c r="K41" s="17">
        <f>(I41+J41)*E41</f>
        <v>0</v>
      </c>
    </row>
    <row r="42" spans="1:11" ht="34.5" thickBot="1">
      <c r="A42" s="30">
        <v>2</v>
      </c>
      <c r="B42" s="33" t="s">
        <v>81</v>
      </c>
      <c r="C42" s="34" t="s">
        <v>90</v>
      </c>
      <c r="D42" s="34" t="s">
        <v>89</v>
      </c>
      <c r="E42" s="34">
        <v>2</v>
      </c>
      <c r="F42" s="16">
        <v>687550</v>
      </c>
      <c r="G42" s="7">
        <f t="shared" ref="G42:G50" si="4">ROUND(F42*0.19,0)</f>
        <v>130635</v>
      </c>
      <c r="H42" s="15">
        <f t="shared" ref="H42:H50" si="5">(F42+G42)*E42</f>
        <v>1636370</v>
      </c>
      <c r="I42" s="22"/>
      <c r="J42" s="7">
        <f t="shared" ref="J42:J50" si="6">ROUND(I42*0.19,0)</f>
        <v>0</v>
      </c>
      <c r="K42" s="17">
        <f t="shared" ref="K42:K50" si="7">(I42+J42)*E42</f>
        <v>0</v>
      </c>
    </row>
    <row r="43" spans="1:11" ht="23.25" thickBot="1">
      <c r="A43" s="30">
        <v>3</v>
      </c>
      <c r="B43" s="33" t="s">
        <v>45</v>
      </c>
      <c r="C43" s="34" t="s">
        <v>91</v>
      </c>
      <c r="D43" s="34" t="s">
        <v>89</v>
      </c>
      <c r="E43" s="34">
        <v>3</v>
      </c>
      <c r="F43" s="16">
        <v>778800</v>
      </c>
      <c r="G43" s="7">
        <f t="shared" si="4"/>
        <v>147972</v>
      </c>
      <c r="H43" s="15">
        <f t="shared" si="5"/>
        <v>2780316</v>
      </c>
      <c r="I43" s="22"/>
      <c r="J43" s="7">
        <f t="shared" si="6"/>
        <v>0</v>
      </c>
      <c r="K43" s="17">
        <f t="shared" si="7"/>
        <v>0</v>
      </c>
    </row>
    <row r="44" spans="1:11" ht="34.5" thickBot="1">
      <c r="A44" s="30">
        <v>4</v>
      </c>
      <c r="B44" s="33" t="s">
        <v>59</v>
      </c>
      <c r="C44" s="34" t="s">
        <v>92</v>
      </c>
      <c r="D44" s="34" t="s">
        <v>89</v>
      </c>
      <c r="E44" s="34">
        <v>1</v>
      </c>
      <c r="F44" s="16">
        <v>807550</v>
      </c>
      <c r="G44" s="7">
        <f t="shared" si="4"/>
        <v>153435</v>
      </c>
      <c r="H44" s="15">
        <f t="shared" si="5"/>
        <v>960985</v>
      </c>
      <c r="I44" s="22"/>
      <c r="J44" s="7">
        <f t="shared" si="6"/>
        <v>0</v>
      </c>
      <c r="K44" s="17">
        <f t="shared" si="7"/>
        <v>0</v>
      </c>
    </row>
    <row r="45" spans="1:11" ht="23.25" thickBot="1">
      <c r="A45" s="30">
        <v>5</v>
      </c>
      <c r="B45" s="33" t="s">
        <v>35</v>
      </c>
      <c r="C45" s="34" t="s">
        <v>36</v>
      </c>
      <c r="D45" s="34" t="s">
        <v>89</v>
      </c>
      <c r="E45" s="34">
        <v>2</v>
      </c>
      <c r="F45" s="16">
        <v>752550</v>
      </c>
      <c r="G45" s="7">
        <f t="shared" si="4"/>
        <v>142985</v>
      </c>
      <c r="H45" s="15">
        <f t="shared" si="5"/>
        <v>1791070</v>
      </c>
      <c r="I45" s="22"/>
      <c r="J45" s="7">
        <f t="shared" si="6"/>
        <v>0</v>
      </c>
      <c r="K45" s="17">
        <f t="shared" si="7"/>
        <v>0</v>
      </c>
    </row>
    <row r="46" spans="1:11" ht="23.25" thickBot="1">
      <c r="A46" s="30">
        <v>6</v>
      </c>
      <c r="B46" s="33" t="s">
        <v>38</v>
      </c>
      <c r="C46" s="34" t="s">
        <v>39</v>
      </c>
      <c r="D46" s="34" t="s">
        <v>89</v>
      </c>
      <c r="E46" s="34">
        <v>2</v>
      </c>
      <c r="F46" s="16">
        <v>687550</v>
      </c>
      <c r="G46" s="7">
        <f t="shared" si="4"/>
        <v>130635</v>
      </c>
      <c r="H46" s="15">
        <f t="shared" si="5"/>
        <v>1636370</v>
      </c>
      <c r="I46" s="22"/>
      <c r="J46" s="7">
        <f t="shared" si="6"/>
        <v>0</v>
      </c>
      <c r="K46" s="17">
        <f t="shared" si="7"/>
        <v>0</v>
      </c>
    </row>
    <row r="47" spans="1:11" ht="23.25" thickBot="1">
      <c r="A47" s="30">
        <v>7</v>
      </c>
      <c r="B47" s="33" t="s">
        <v>40</v>
      </c>
      <c r="C47" s="34" t="s">
        <v>4</v>
      </c>
      <c r="D47" s="34" t="s">
        <v>89</v>
      </c>
      <c r="E47" s="34">
        <v>20</v>
      </c>
      <c r="F47" s="16">
        <v>687550</v>
      </c>
      <c r="G47" s="7">
        <f t="shared" si="4"/>
        <v>130635</v>
      </c>
      <c r="H47" s="15">
        <f t="shared" si="5"/>
        <v>16363700</v>
      </c>
      <c r="I47" s="22"/>
      <c r="J47" s="7">
        <f t="shared" si="6"/>
        <v>0</v>
      </c>
      <c r="K47" s="17">
        <f t="shared" si="7"/>
        <v>0</v>
      </c>
    </row>
    <row r="48" spans="1:11" ht="34.5" thickBot="1">
      <c r="A48" s="30">
        <v>8</v>
      </c>
      <c r="B48" s="33" t="s">
        <v>93</v>
      </c>
      <c r="C48" s="34" t="s">
        <v>94</v>
      </c>
      <c r="D48" s="34" t="s">
        <v>89</v>
      </c>
      <c r="E48" s="34">
        <v>3</v>
      </c>
      <c r="F48" s="16">
        <v>782550</v>
      </c>
      <c r="G48" s="7">
        <f t="shared" si="4"/>
        <v>148685</v>
      </c>
      <c r="H48" s="15">
        <f t="shared" si="5"/>
        <v>2793705</v>
      </c>
      <c r="I48" s="22"/>
      <c r="J48" s="7">
        <f t="shared" si="6"/>
        <v>0</v>
      </c>
      <c r="K48" s="17">
        <f t="shared" si="7"/>
        <v>0</v>
      </c>
    </row>
    <row r="49" spans="1:11" ht="34.5" thickBot="1">
      <c r="A49" s="30">
        <v>9</v>
      </c>
      <c r="B49" s="33" t="s">
        <v>95</v>
      </c>
      <c r="C49" s="34" t="s">
        <v>96</v>
      </c>
      <c r="D49" s="34" t="s">
        <v>89</v>
      </c>
      <c r="E49" s="34">
        <v>1</v>
      </c>
      <c r="F49" s="16">
        <v>805050</v>
      </c>
      <c r="G49" s="7">
        <f t="shared" si="4"/>
        <v>152960</v>
      </c>
      <c r="H49" s="15">
        <f t="shared" si="5"/>
        <v>958010</v>
      </c>
      <c r="I49" s="22"/>
      <c r="J49" s="7">
        <f t="shared" si="6"/>
        <v>0</v>
      </c>
      <c r="K49" s="17">
        <f t="shared" si="7"/>
        <v>0</v>
      </c>
    </row>
    <row r="50" spans="1:11" ht="34.5" thickBot="1">
      <c r="A50" s="30">
        <v>10</v>
      </c>
      <c r="B50" s="33" t="s">
        <v>53</v>
      </c>
      <c r="C50" s="34" t="s">
        <v>97</v>
      </c>
      <c r="D50" s="34" t="s">
        <v>89</v>
      </c>
      <c r="E50" s="34">
        <v>1</v>
      </c>
      <c r="F50" s="16">
        <v>762550</v>
      </c>
      <c r="G50" s="7">
        <f t="shared" si="4"/>
        <v>144885</v>
      </c>
      <c r="H50" s="15">
        <f t="shared" si="5"/>
        <v>907435</v>
      </c>
      <c r="I50" s="22"/>
      <c r="J50" s="7">
        <f t="shared" si="6"/>
        <v>0</v>
      </c>
      <c r="K50" s="17">
        <f t="shared" si="7"/>
        <v>0</v>
      </c>
    </row>
    <row r="51" spans="1:11" ht="33" customHeight="1" thickBot="1">
      <c r="A51" s="4">
        <v>11</v>
      </c>
      <c r="B51" s="33" t="s">
        <v>98</v>
      </c>
      <c r="C51" s="34" t="s">
        <v>99</v>
      </c>
      <c r="D51" s="34" t="s">
        <v>89</v>
      </c>
      <c r="E51" s="34">
        <v>1</v>
      </c>
      <c r="F51" s="16">
        <v>800050</v>
      </c>
      <c r="G51" s="7">
        <f t="shared" ref="G51" si="8">ROUND(F51*0.19,0)</f>
        <v>152010</v>
      </c>
      <c r="H51" s="15">
        <f>(+F51+G51)*E51</f>
        <v>952060</v>
      </c>
      <c r="I51" s="22"/>
      <c r="J51" s="7">
        <f t="shared" ref="J51" si="9">ROUND(I51*0.19,0)</f>
        <v>0</v>
      </c>
      <c r="K51" s="17">
        <f>(+I51+J51)*E51</f>
        <v>0</v>
      </c>
    </row>
    <row r="52" spans="1:11" ht="33.6" customHeight="1">
      <c r="A52" s="48" t="s">
        <v>15</v>
      </c>
      <c r="B52" s="48"/>
      <c r="C52" s="48"/>
      <c r="D52" s="48"/>
      <c r="E52" s="5">
        <f>+E51</f>
        <v>1</v>
      </c>
      <c r="F52" s="55"/>
      <c r="G52" s="56"/>
      <c r="H52" s="13">
        <f>H41+H42+H43+H44+H45+H46+H47+H48+H49+H50+H51</f>
        <v>39199871</v>
      </c>
      <c r="I52" s="53"/>
      <c r="J52" s="54"/>
      <c r="K52" s="54">
        <f>+K51</f>
        <v>0</v>
      </c>
    </row>
    <row r="53" spans="1:11" ht="27.6" customHeight="1">
      <c r="A53" s="35" t="s">
        <v>100</v>
      </c>
      <c r="B53" s="36"/>
      <c r="C53" s="36"/>
      <c r="D53" s="36"/>
      <c r="E53" s="37"/>
      <c r="F53" s="37"/>
      <c r="G53" s="37"/>
      <c r="H53" s="37"/>
      <c r="I53" s="37"/>
      <c r="J53" s="38"/>
      <c r="K53" s="18">
        <f>+K41+K42+K43+K44+K45+K46+K47+K48+K49+K50+K51</f>
        <v>0</v>
      </c>
    </row>
    <row r="54" spans="1:11" ht="27.6" customHeight="1">
      <c r="A54" s="73" t="s">
        <v>28</v>
      </c>
      <c r="B54" s="74"/>
      <c r="C54" s="74"/>
      <c r="D54" s="74"/>
      <c r="E54" s="74"/>
      <c r="F54" s="74"/>
      <c r="G54" s="75"/>
      <c r="H54" s="13">
        <f>+H35+H52</f>
        <v>230272852</v>
      </c>
      <c r="I54" s="53"/>
      <c r="J54" s="54"/>
      <c r="K54" s="54"/>
    </row>
    <row r="55" spans="1:11" ht="9" customHeight="1">
      <c r="A55" s="57"/>
      <c r="B55" s="58"/>
      <c r="C55" s="58"/>
      <c r="D55" s="58"/>
      <c r="E55" s="58"/>
      <c r="F55" s="58"/>
      <c r="G55" s="58"/>
      <c r="H55" s="58"/>
      <c r="I55" s="58"/>
      <c r="J55" s="58"/>
      <c r="K55" s="58"/>
    </row>
    <row r="56" spans="1:11" ht="49.15" customHeight="1">
      <c r="A56" s="66"/>
      <c r="B56" s="67"/>
      <c r="C56" s="67"/>
      <c r="D56" s="68"/>
      <c r="E56" s="65" t="s">
        <v>14</v>
      </c>
      <c r="F56" s="65"/>
      <c r="G56" s="65"/>
      <c r="H56" s="65"/>
      <c r="I56" s="65"/>
      <c r="J56" s="65"/>
      <c r="K56" s="21" t="s">
        <v>13</v>
      </c>
    </row>
    <row r="57" spans="1:11" ht="24.6" customHeight="1">
      <c r="A57" s="69"/>
      <c r="B57" s="69"/>
      <c r="C57" s="69"/>
      <c r="D57" s="70"/>
      <c r="E57" s="59" t="s">
        <v>101</v>
      </c>
      <c r="F57" s="60"/>
      <c r="G57" s="60"/>
      <c r="H57" s="60"/>
      <c r="I57" s="60"/>
      <c r="J57" s="61"/>
      <c r="K57" s="19">
        <f>+K36</f>
        <v>0</v>
      </c>
    </row>
    <row r="58" spans="1:11" ht="25.9" customHeight="1">
      <c r="A58" s="69"/>
      <c r="B58" s="69"/>
      <c r="C58" s="69"/>
      <c r="D58" s="70"/>
      <c r="E58" s="59" t="s">
        <v>102</v>
      </c>
      <c r="F58" s="60"/>
      <c r="G58" s="60"/>
      <c r="H58" s="60"/>
      <c r="I58" s="60"/>
      <c r="J58" s="61"/>
      <c r="K58" s="19">
        <f>+K53</f>
        <v>0</v>
      </c>
    </row>
    <row r="59" spans="1:11" ht="24" customHeight="1">
      <c r="A59" s="71"/>
      <c r="B59" s="71"/>
      <c r="C59" s="71"/>
      <c r="D59" s="72"/>
      <c r="E59" s="62" t="s">
        <v>22</v>
      </c>
      <c r="F59" s="63"/>
      <c r="G59" s="63"/>
      <c r="H59" s="63"/>
      <c r="I59" s="63"/>
      <c r="J59" s="64"/>
      <c r="K59" s="20">
        <f>+K57+K58</f>
        <v>0</v>
      </c>
    </row>
    <row r="60" spans="1:11" ht="9" customHeight="1">
      <c r="A60" s="57"/>
      <c r="B60" s="58"/>
      <c r="C60" s="58"/>
      <c r="D60" s="58"/>
      <c r="E60" s="58"/>
      <c r="F60" s="58"/>
      <c r="G60" s="58"/>
      <c r="H60" s="58"/>
      <c r="I60" s="58"/>
      <c r="J60" s="58"/>
      <c r="K60" s="58"/>
    </row>
    <row r="61" spans="1:11" ht="23.45" customHeight="1">
      <c r="A61" s="84" t="s">
        <v>16</v>
      </c>
      <c r="B61" s="84"/>
      <c r="C61" s="84"/>
      <c r="D61" s="84"/>
      <c r="E61" s="84"/>
      <c r="F61" s="84"/>
      <c r="G61" s="84"/>
      <c r="H61" s="84"/>
      <c r="I61" s="84"/>
      <c r="J61" s="84"/>
      <c r="K61" s="84"/>
    </row>
    <row r="62" spans="1:11" ht="34.15" customHeight="1">
      <c r="A62" s="86" t="s">
        <v>17</v>
      </c>
      <c r="B62" s="86"/>
      <c r="C62" s="86"/>
      <c r="D62" s="86"/>
      <c r="E62" s="86"/>
      <c r="F62" s="86"/>
      <c r="G62" s="86"/>
      <c r="H62" s="86"/>
      <c r="I62" s="86"/>
      <c r="J62" s="86"/>
      <c r="K62" s="86"/>
    </row>
    <row r="63" spans="1:11" ht="30.6" customHeight="1">
      <c r="A63" s="86" t="s">
        <v>103</v>
      </c>
      <c r="B63" s="86"/>
      <c r="C63" s="86"/>
      <c r="D63" s="86"/>
      <c r="E63" s="86"/>
      <c r="F63" s="86"/>
      <c r="G63" s="86"/>
      <c r="H63" s="86"/>
      <c r="I63" s="86"/>
      <c r="J63" s="86"/>
      <c r="K63" s="86"/>
    </row>
    <row r="64" spans="1:11" ht="40.9" customHeight="1">
      <c r="A64" s="77" t="s">
        <v>24</v>
      </c>
      <c r="B64" s="77"/>
      <c r="C64" s="77"/>
      <c r="D64" s="77"/>
      <c r="E64" s="77"/>
      <c r="F64" s="77"/>
      <c r="G64" s="77"/>
      <c r="H64" s="77"/>
      <c r="I64" s="77"/>
      <c r="J64" s="77"/>
      <c r="K64" s="77"/>
    </row>
    <row r="65" spans="1:11" ht="23.45" customHeight="1">
      <c r="A65" s="77" t="s">
        <v>27</v>
      </c>
      <c r="B65" s="77"/>
      <c r="C65" s="77"/>
      <c r="D65" s="77"/>
      <c r="E65" s="77"/>
      <c r="F65" s="77"/>
      <c r="G65" s="77"/>
      <c r="H65" s="77"/>
      <c r="I65" s="77"/>
      <c r="J65" s="77"/>
      <c r="K65" s="77"/>
    </row>
    <row r="66" spans="1:11" ht="42" customHeight="1">
      <c r="A66" s="77" t="s">
        <v>104</v>
      </c>
      <c r="B66" s="77"/>
      <c r="C66" s="77"/>
      <c r="D66" s="77"/>
      <c r="E66" s="77"/>
      <c r="F66" s="77"/>
      <c r="G66" s="77"/>
      <c r="H66" s="77"/>
      <c r="I66" s="77"/>
      <c r="J66" s="77"/>
      <c r="K66" s="77"/>
    </row>
    <row r="67" spans="1:11" ht="31.15" customHeight="1">
      <c r="A67" s="77" t="s">
        <v>105</v>
      </c>
      <c r="B67" s="77"/>
      <c r="C67" s="77"/>
      <c r="D67" s="77"/>
      <c r="E67" s="77"/>
      <c r="F67" s="77"/>
      <c r="G67" s="77"/>
      <c r="H67" s="77"/>
      <c r="I67" s="77"/>
      <c r="J67" s="77"/>
      <c r="K67" s="77"/>
    </row>
    <row r="68" spans="1:11" ht="28.9" customHeight="1">
      <c r="A68" s="77" t="s">
        <v>106</v>
      </c>
      <c r="B68" s="77"/>
      <c r="C68" s="77"/>
      <c r="D68" s="77"/>
      <c r="E68" s="77"/>
      <c r="F68" s="77"/>
      <c r="G68" s="77"/>
      <c r="H68" s="77"/>
      <c r="I68" s="77"/>
      <c r="J68" s="77"/>
      <c r="K68" s="77"/>
    </row>
    <row r="69" spans="1:11" ht="31.15" customHeight="1">
      <c r="A69" s="77" t="s">
        <v>29</v>
      </c>
      <c r="B69" s="77"/>
      <c r="C69" s="77"/>
      <c r="D69" s="77"/>
      <c r="E69" s="77"/>
      <c r="F69" s="77"/>
      <c r="G69" s="77"/>
      <c r="H69" s="77"/>
      <c r="I69" s="77"/>
      <c r="J69" s="77"/>
      <c r="K69" s="77"/>
    </row>
    <row r="70" spans="1:11" ht="46.9" customHeight="1">
      <c r="A70" s="77" t="s">
        <v>107</v>
      </c>
      <c r="B70" s="77"/>
      <c r="C70" s="77"/>
      <c r="D70" s="77"/>
      <c r="E70" s="77"/>
      <c r="F70" s="77"/>
      <c r="G70" s="77"/>
      <c r="H70" s="77"/>
      <c r="I70" s="77"/>
      <c r="J70" s="77"/>
      <c r="K70" s="77"/>
    </row>
    <row r="71" spans="1:11" ht="19.899999999999999" customHeight="1">
      <c r="A71" s="77" t="s">
        <v>18</v>
      </c>
      <c r="B71" s="77"/>
      <c r="C71" s="77"/>
      <c r="D71" s="77"/>
      <c r="E71" s="77"/>
      <c r="F71" s="77"/>
      <c r="G71" s="77"/>
      <c r="H71" s="77"/>
      <c r="I71" s="77"/>
      <c r="J71" s="77"/>
      <c r="K71" s="77"/>
    </row>
    <row r="72" spans="1:11" ht="30.6" customHeight="1">
      <c r="A72" s="77" t="s">
        <v>108</v>
      </c>
      <c r="B72" s="77"/>
      <c r="C72" s="77"/>
      <c r="D72" s="77"/>
      <c r="E72" s="77"/>
      <c r="F72" s="77"/>
      <c r="G72" s="77"/>
      <c r="H72" s="77"/>
      <c r="I72" s="77"/>
      <c r="J72" s="77"/>
      <c r="K72" s="77"/>
    </row>
    <row r="73" spans="1:11" ht="22.9" customHeight="1">
      <c r="A73" s="85" t="s">
        <v>19</v>
      </c>
      <c r="B73" s="85"/>
      <c r="C73" s="85"/>
      <c r="D73" s="85"/>
      <c r="E73" s="85"/>
      <c r="F73" s="85"/>
      <c r="G73" s="85"/>
      <c r="H73" s="85"/>
      <c r="I73" s="85"/>
      <c r="J73" s="85"/>
      <c r="K73" s="85"/>
    </row>
    <row r="74" spans="1:11" ht="31.9" customHeight="1">
      <c r="A74" s="77" t="s">
        <v>20</v>
      </c>
      <c r="B74" s="77"/>
      <c r="C74" s="77"/>
      <c r="D74" s="77"/>
      <c r="E74" s="77"/>
      <c r="F74" s="77"/>
      <c r="G74" s="77"/>
      <c r="H74" s="77"/>
      <c r="I74" s="77"/>
      <c r="J74" s="77"/>
      <c r="K74" s="77"/>
    </row>
    <row r="75" spans="1:11" ht="52.15" customHeight="1">
      <c r="A75" s="77" t="s">
        <v>30</v>
      </c>
      <c r="B75" s="77"/>
      <c r="C75" s="77"/>
      <c r="D75" s="77"/>
      <c r="E75" s="77"/>
      <c r="F75" s="77"/>
      <c r="G75" s="77"/>
      <c r="H75" s="77"/>
      <c r="I75" s="77"/>
      <c r="J75" s="77"/>
      <c r="K75" s="77"/>
    </row>
    <row r="76" spans="1:11" ht="28.9" customHeight="1">
      <c r="A76" s="77" t="s">
        <v>21</v>
      </c>
      <c r="B76" s="77"/>
      <c r="C76" s="77"/>
      <c r="D76" s="77"/>
      <c r="E76" s="77"/>
      <c r="F76" s="77"/>
      <c r="G76" s="77"/>
      <c r="H76" s="77"/>
      <c r="I76" s="77"/>
      <c r="J76" s="77"/>
      <c r="K76" s="77"/>
    </row>
    <row r="77" spans="1:11" ht="7.9" customHeight="1">
      <c r="A77" s="78"/>
      <c r="B77" s="79"/>
      <c r="C77" s="79"/>
      <c r="D77" s="79"/>
      <c r="E77" s="79"/>
      <c r="F77" s="79"/>
      <c r="G77" s="79"/>
      <c r="H77" s="79"/>
      <c r="I77" s="79"/>
      <c r="J77" s="79"/>
      <c r="K77" s="80"/>
    </row>
    <row r="78" spans="1:11" ht="25.15" customHeight="1">
      <c r="A78" s="81" t="s">
        <v>110</v>
      </c>
      <c r="B78" s="82"/>
      <c r="C78" s="82"/>
      <c r="D78" s="82"/>
      <c r="E78" s="83"/>
      <c r="F78" s="78"/>
      <c r="G78" s="79"/>
      <c r="H78" s="79"/>
      <c r="I78" s="79"/>
      <c r="J78" s="79"/>
      <c r="K78" s="80"/>
    </row>
    <row r="79" spans="1:11" ht="20.45" customHeight="1">
      <c r="A79" s="81" t="s">
        <v>111</v>
      </c>
      <c r="B79" s="82"/>
      <c r="C79" s="82"/>
      <c r="D79" s="82"/>
      <c r="E79" s="83"/>
      <c r="F79" s="78"/>
      <c r="G79" s="79"/>
      <c r="H79" s="79"/>
      <c r="I79" s="79"/>
      <c r="J79" s="79"/>
      <c r="K79" s="80"/>
    </row>
    <row r="80" spans="1:11" ht="19.149999999999999" customHeight="1">
      <c r="A80" s="81" t="s">
        <v>112</v>
      </c>
      <c r="B80" s="82"/>
      <c r="C80" s="82"/>
      <c r="D80" s="82"/>
      <c r="E80" s="83"/>
      <c r="F80" s="78"/>
      <c r="G80" s="79"/>
      <c r="H80" s="79"/>
      <c r="I80" s="79"/>
      <c r="J80" s="79"/>
      <c r="K80" s="80"/>
    </row>
    <row r="81" spans="1:11" ht="16.899999999999999" customHeight="1">
      <c r="A81" s="81" t="s">
        <v>5</v>
      </c>
      <c r="B81" s="82"/>
      <c r="C81" s="82"/>
      <c r="D81" s="82"/>
      <c r="E81" s="83"/>
      <c r="F81" s="78"/>
      <c r="G81" s="79"/>
      <c r="H81" s="79"/>
      <c r="I81" s="79"/>
      <c r="J81" s="79"/>
      <c r="K81" s="80"/>
    </row>
    <row r="82" spans="1:11" ht="20.45" customHeight="1">
      <c r="A82" s="81" t="s">
        <v>6</v>
      </c>
      <c r="B82" s="82"/>
      <c r="C82" s="82"/>
      <c r="D82" s="82"/>
      <c r="E82" s="83"/>
      <c r="F82" s="78"/>
      <c r="G82" s="79"/>
      <c r="H82" s="79"/>
      <c r="I82" s="79"/>
      <c r="J82" s="79"/>
      <c r="K82" s="80"/>
    </row>
    <row r="83" spans="1:11" ht="36.75" customHeight="1">
      <c r="A83" s="76" t="s">
        <v>109</v>
      </c>
      <c r="B83" s="76"/>
      <c r="C83" s="76"/>
      <c r="D83" s="76"/>
      <c r="E83" s="76"/>
      <c r="F83" s="76"/>
      <c r="G83" s="76"/>
      <c r="H83" s="76"/>
      <c r="I83" s="76"/>
      <c r="J83" s="76"/>
      <c r="K83" s="76"/>
    </row>
  </sheetData>
  <mergeCells count="58">
    <mergeCell ref="F80:K80"/>
    <mergeCell ref="A61:K61"/>
    <mergeCell ref="A70:K70"/>
    <mergeCell ref="A71:K71"/>
    <mergeCell ref="A72:K72"/>
    <mergeCell ref="A73:K73"/>
    <mergeCell ref="A65:K65"/>
    <mergeCell ref="A62:K62"/>
    <mergeCell ref="A68:K68"/>
    <mergeCell ref="A69:K69"/>
    <mergeCell ref="A63:K63"/>
    <mergeCell ref="A64:K64"/>
    <mergeCell ref="A83:K83"/>
    <mergeCell ref="A74:K74"/>
    <mergeCell ref="A75:K75"/>
    <mergeCell ref="A76:K76"/>
    <mergeCell ref="A66:K66"/>
    <mergeCell ref="A67:K67"/>
    <mergeCell ref="A77:K77"/>
    <mergeCell ref="A81:E81"/>
    <mergeCell ref="F81:K81"/>
    <mergeCell ref="A82:E82"/>
    <mergeCell ref="F82:K82"/>
    <mergeCell ref="A78:E78"/>
    <mergeCell ref="F78:K78"/>
    <mergeCell ref="A79:E79"/>
    <mergeCell ref="F79:K79"/>
    <mergeCell ref="A80:E80"/>
    <mergeCell ref="A60:K60"/>
    <mergeCell ref="F39:H39"/>
    <mergeCell ref="I39:K39"/>
    <mergeCell ref="F52:G52"/>
    <mergeCell ref="I52:K52"/>
    <mergeCell ref="A53:J53"/>
    <mergeCell ref="E57:J57"/>
    <mergeCell ref="E58:J58"/>
    <mergeCell ref="E59:J59"/>
    <mergeCell ref="A52:D52"/>
    <mergeCell ref="E56:J56"/>
    <mergeCell ref="A55:K55"/>
    <mergeCell ref="A56:D59"/>
    <mergeCell ref="I54:K54"/>
    <mergeCell ref="A54:G54"/>
    <mergeCell ref="A2:K2"/>
    <mergeCell ref="A4:K4"/>
    <mergeCell ref="A5:K6"/>
    <mergeCell ref="A35:D35"/>
    <mergeCell ref="A3:K3"/>
    <mergeCell ref="A8:E8"/>
    <mergeCell ref="F8:H8"/>
    <mergeCell ref="I8:K8"/>
    <mergeCell ref="I35:K35"/>
    <mergeCell ref="F35:G35"/>
    <mergeCell ref="A36:J36"/>
    <mergeCell ref="A39:E39"/>
    <mergeCell ref="A37:K37"/>
    <mergeCell ref="A7:K7"/>
    <mergeCell ref="A38:K3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Props1.xml><?xml version="1.0" encoding="utf-8"?>
<ds:datastoreItem xmlns:ds="http://schemas.openxmlformats.org/officeDocument/2006/customXml" ds:itemID="{2C18B596-4F77-41A2-8302-35EF58AC7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2B5F23-4736-4E14-8C00-F7B9325BB2D0}">
  <ds:schemaRefs>
    <ds:schemaRef ds:uri="http://schemas.microsoft.com/sharepoint/v3/contenttype/forms"/>
  </ds:schemaRefs>
</ds:datastoreItem>
</file>

<file path=customXml/itemProps3.xml><?xml version="1.0" encoding="utf-8"?>
<ds:datastoreItem xmlns:ds="http://schemas.openxmlformats.org/officeDocument/2006/customXml" ds:itemID="{75BA3569-F291-46F7-A15A-69EF12F90288}">
  <ds:schemaRefs>
    <ds:schemaRef ds:uri="http://schemas.microsoft.com/office/2006/metadata/properties"/>
    <ds:schemaRef ds:uri="http://schemas.microsoft.com/office/infopath/2007/PartnerControls"/>
    <ds:schemaRef ds:uri="ec8d1c54-fde1-491e-958f-5cf2b331e28b"/>
    <ds:schemaRef ds:uri="54858f2f-9549-4a18-9d4f-728fbd3fde92"/>
    <ds:schemaRef ds:uri="1e8960ee-35c8-4f57-8ca0-a1d584fb56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Esperanza Merchan Acuña</dc:creator>
  <cp:keywords/>
  <dc:description/>
  <cp:lastModifiedBy>Claudia  Janeth Cuellar Camacho</cp:lastModifiedBy>
  <cp:revision/>
  <dcterms:created xsi:type="dcterms:W3CDTF">2023-10-23T22:27:13Z</dcterms:created>
  <dcterms:modified xsi:type="dcterms:W3CDTF">2026-08-06T18:56:15Z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MediaServiceImageTags">
    <vt:lpwstr/>
  </property>
  <property fmtid="{D5CDD505-2E9C-101B-9397-08002B2CF9AE}" pid="4" name="IdNivel">
    <vt:lpwstr>NIVEL-1</vt:lpwstr>
  </property>
  <property fmtid="{D5CDD505-2E9C-101B-9397-08002B2CF9AE}" pid="5" name="IdTipoDoc">
    <vt:lpwstr>TIPODOC-1</vt:lpwstr>
  </property>
  <property fmtid="{D5CDD505-2E9C-101B-9397-08002B2CF9AE}" pid="6" name="IdDocTMS">
    <vt:lpwstr>DOCTMS-1</vt:lpwstr>
  </property>
  <property fmtid="{D5CDD505-2E9C-101B-9397-08002B2CF9AE}" pid="7" name="PublicarPDF">
    <vt:lpwstr>1</vt:lpwstr>
  </property>
</Properties>
</file>