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ENOVO\Documents\DACP\ASEO INTEGRAL 252-2026\DEFINITIVOS V6 - LOTES 1 Y 2\"/>
    </mc:Choice>
  </mc:AlternateContent>
  <xr:revisionPtr revIDLastSave="0" documentId="8_{2BFA6B57-214B-4E9B-ACE3-6F3E40B4F1F2}" xr6:coauthVersionLast="47" xr6:coauthVersionMax="47" xr10:uidLastSave="{00000000-0000-0000-0000-000000000000}"/>
  <bookViews>
    <workbookView xWindow="-110" yWindow="-110" windowWidth="19420" windowHeight="10300" xr2:uid="{00000000-000D-0000-FFFF-FFFF00000000}"/>
  </bookViews>
  <sheets>
    <sheet name="FORMULARIO 1 - LOTE 2" sheetId="1" r:id="rId1"/>
    <sheet name="INSTRUCCIONES" sheetId="2" r:id="rId2"/>
  </sheets>
  <definedNames>
    <definedName name="_xlnm.Print_Area" localSheetId="0">'FORMULARIO 1 - LOTE 2'!$B$1:$I$46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 l="1"/>
  <c r="I24" i="1" s="1"/>
  <c r="H23" i="1"/>
  <c r="I23" i="1" s="1"/>
  <c r="E15" i="1"/>
  <c r="I14" i="1"/>
  <c r="H14" i="1"/>
  <c r="H13" i="1"/>
  <c r="E19" i="1" l="1"/>
  <c r="E17" i="1"/>
  <c r="E18" i="1" s="1"/>
  <c r="E16" i="1"/>
  <c r="C32" i="1"/>
  <c r="I28" i="1"/>
  <c r="I27" i="1"/>
  <c r="I26" i="1"/>
  <c r="I18" i="1"/>
  <c r="I30" i="1"/>
  <c r="I20" i="1"/>
  <c r="I19" i="1"/>
  <c r="I17" i="1"/>
  <c r="I15" i="1"/>
  <c r="I16" i="1"/>
  <c r="I13" i="1"/>
  <c r="H15" i="1"/>
  <c r="E20" i="1" l="1"/>
  <c r="E26" i="1" s="1"/>
  <c r="E30" i="1" s="1"/>
  <c r="E28" i="1"/>
  <c r="E27" i="1"/>
  <c r="H16" i="1"/>
  <c r="H17" i="1"/>
  <c r="H18" i="1" s="1"/>
  <c r="H19" i="1"/>
  <c r="H28" i="1" l="1"/>
  <c r="H20" i="1"/>
  <c r="H26" i="1" s="1"/>
  <c r="H27" i="1"/>
  <c r="H30" i="1" l="1"/>
</calcChain>
</file>

<file path=xl/sharedStrings.xml><?xml version="1.0" encoding="utf-8"?>
<sst xmlns="http://schemas.openxmlformats.org/spreadsheetml/2006/main" count="61" uniqueCount="58">
  <si>
    <t>DISTRITO ESPECIAL DE SANTIAGO DE CALI · DEPARTAMENTO ADMINISTRATIVO DE CONTRATACIÓN PÚBLICA</t>
  </si>
  <si>
    <t>FORMULARIO 1 · ANEXO DE OFERTA ECONÓMICA</t>
  </si>
  <si>
    <t>LOTE 2 — SECRETARÍA DE BIENESTAR SOCIAL</t>
  </si>
  <si>
    <t>Proceso de selección</t>
  </si>
  <si>
    <t>No. 4135.010.32.1.252-2026</t>
  </si>
  <si>
    <t>Objeto</t>
  </si>
  <si>
    <t>Contratar la prestación del servicio de aseo y desinfección de las Unidades de Transformación Social y del Salón Múltiple Comunitario del barrio Pondaje, de lunes a sábado de 6:00 a. m. a 3:00 p. m., con una (1) hora de receso para almuerzo y refrigerios.</t>
  </si>
  <si>
    <t>Plazo de ejecución</t>
  </si>
  <si>
    <t>Dos (2) meses y veintitrés (23) días: del 9 de octubre al 31 de diciembre de 2026.</t>
  </si>
  <si>
    <t>VALORES DEL PRESUPUESTO OFICIAL ESTIMADO</t>
  </si>
  <si>
    <t>VALORES OFERTADOS</t>
  </si>
  <si>
    <t>Calculados por la entidad. Ninguna celda de este bloque es modificable.</t>
  </si>
  <si>
    <t>El proponente únicamente diligencia la celda amarilla.</t>
  </si>
  <si>
    <t>DESCRIPCIÓN</t>
  </si>
  <si>
    <t>VALOR</t>
  </si>
  <si>
    <t>VALOR OFERTADO</t>
  </si>
  <si>
    <t>VALOR CORREGIDO</t>
  </si>
  <si>
    <t>VERIFICACIÓN</t>
  </si>
  <si>
    <t>A. VALOR MENSUAL BÁSICO DE COSTOS DE PERSONAL POR OPERARIO (incluye salario, auxilio de transporte, prestaciones sociales y aportes)</t>
  </si>
  <si>
    <t>Valor fijo · no ofertable</t>
  </si>
  <si>
    <t>B. VALOR BÁSICO MENSUAL DE INSUMOS DE ASEO</t>
  </si>
  <si>
    <t>Precio techo</t>
  </si>
  <si>
    <t>C. SUBTOTAL MENSUAL POR OPERARIO INCLUIDOS LOS INSUMOS  (A + B)</t>
  </si>
  <si>
    <t>D. VALOR DEL A.I.U.</t>
  </si>
  <si>
    <t>10% sobre el subtotal (C)</t>
  </si>
  <si>
    <t>E. Base gravable del IVA</t>
  </si>
  <si>
    <t>Art. 462-1 del Estatuto Tributario · 10% del subtotal (C)</t>
  </si>
  <si>
    <t>F. VALOR DEL IVA</t>
  </si>
  <si>
    <t>19% sobre la base gravable (E)</t>
  </si>
  <si>
    <t>G. VALOR MENSUAL POR OPERARIO INCLUIDOS INSUMOS, A.I.U. E IVA  (C + D + F)</t>
  </si>
  <si>
    <t>H. VALOR DIARIO POR OPERARIO INCLUIDOS INSUMOS, A.I.U. E IVA</t>
  </si>
  <si>
    <t>Mes comercial de treinta (30) días</t>
  </si>
  <si>
    <t>CANTIDADES Y LIQUIDACIÓN DEL PERIODO CONTRACTUAL</t>
  </si>
  <si>
    <t>CANTIDAD DE PUESTOS DE TRABAJO</t>
  </si>
  <si>
    <t>DÍAS CONTRATADOS EN OCTUBRE DE 2026  (del 9 al 31)</t>
  </si>
  <si>
    <t>LIQUIDACIÓN POR PERIODO</t>
  </si>
  <si>
    <t>Octubre de 2026 · del 9 al 31  (23 días)</t>
  </si>
  <si>
    <t>Noviembre de 2026  (mes completo)</t>
  </si>
  <si>
    <t>Diciembre de 2026  (mes completo)</t>
  </si>
  <si>
    <t>PRESUPUESTO OFICIAL DEL LOTE  /  VALOR TOTAL DE LA OFERTA</t>
  </si>
  <si>
    <t>Nota 1. El VALOR MENSUAL BÁSICO DE COSTOS DE PERSONAL POR OPERARIO es un valor fijo no ofertable. Corresponde al costo de un (1) salario mínimo mensual legal vigente con auxilio de transporte, prestaciones sociales y aportes, y no puede ser modificado.</t>
  </si>
  <si>
    <t>Nota 2. El único valor ofertable es el VALOR BÁSICO MENSUAL DE INSUMOS DE ASEO. Debe ser mayor que cero y no puede superar el precio techo. La oferta que lo exceda será rechazada.</t>
  </si>
  <si>
    <t>Nota 3. Todos los valores se expresan en pesos colombianos sin decimales. Las operaciones aplican redondeo al peso y los periodos parciales se liquidan sobre un mes comercial de treinta (30) días.</t>
  </si>
  <si>
    <t>Nota 4. El costo de los coordinadores y supervisores que integran el equipo mínimo requerido se entiende comprendido dentro de la administración del A.I.U. y no se liquida como puesto de trabajo adicional.</t>
  </si>
  <si>
    <t>Nota 5. El IVA se liquida sobre la base gravable especial del artículo 462-1 del Estatuto Tributario, equivalente al diez por ciento (10%) del valor del servicio.</t>
  </si>
  <si>
    <t>Nota 6. La columna VERIFICACIÓN es una ayuda de diligenciamiento y no sustituye la evaluación de la oferta. La casilla debe decir OK o VALOR FIJO en todas las filas.</t>
  </si>
  <si>
    <t>Nota 7. El proponente debe presentar este formulario firmado por él o por su representante legal, sin modificar su estructura ni sus fórmulas.</t>
  </si>
  <si>
    <t>Firma del proponente o de su representante legal</t>
  </si>
  <si>
    <t>Nombre, documento de identidad y NIT del proponente</t>
  </si>
  <si>
    <t>CÓMO DILIGENCIAR ESTE FORMULARIO</t>
  </si>
  <si>
    <t>Abra la hoja FORMULARIO 1 - LOTE 2. Solamente una celda está habilitada: la de color amarillo, en la columna VALOR OFERTADO.</t>
  </si>
  <si>
    <t>Digite allí el valor mensual de los insumos de aseo por operario que usted ofrece. Es un número entero en pesos, sin puntos, comas ni símbolos.</t>
  </si>
  <si>
    <t>El valor debe ser mayor que cero y no puede superar el precio techo, que aparece a la izquierda en la misma fila. Si lo excede, el archivo se lo advertirá.</t>
  </si>
  <si>
    <t>El formulario calcula solo el A.I.U., el IVA, el valor mensual, el valor diario, la liquidación de cada periodo y el valor total de su oferta. No debe digitar nada más.</t>
  </si>
  <si>
    <t>Revise la columna VERIFICACIÓN: todas las filas deben decir OK o VALOR FIJO. Si alguna dice ERROR, corrija el valor ofertado antes de presentar la propuesta.</t>
  </si>
  <si>
    <t>Al pie del cuadro verá la diferencia frente al presupuesto oficial y el porcentaje de baja de su oferta.</t>
  </si>
  <si>
    <t>Imprima la hoja, fírmela y preséntela junto con el archivo en formato Excel, sin modificar su estructura ni sus fórmulas.</t>
  </si>
  <si>
    <t>El valor mensual básico de costos de personal por operario NO es ofertable: corresponde al costo de un salario mínimo con todas sus prestaciones y aportes, y es igual para todos los proponentes.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</si>
</sst>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1" x14ac:knownFonts="1">
    <font>
      <sz val="11"/>
      <color theme="1"/>
      <name val="Calibri"/>
      <family val="2"/>
      <scheme val="minor"/>
    </font>
    <font>
      <b/>
      <sz val="10"/>
      <color rgb="FFFFFFFF"/>
      <name val="Arial Narrow"/>
      <family val="2"/>
    </font>
    <font>
      <b/>
      <sz val="13"/>
      <color rgb="FFFFFFFF"/>
      <name val="Arial Narrow"/>
      <family val="2"/>
    </font>
    <font>
      <b/>
      <sz val="11"/>
      <color rgb="FFFFFFFF"/>
      <name val="Arial Narrow"/>
      <family val="2"/>
    </font>
    <font>
      <b/>
      <sz val="10"/>
      <color rgb="FF000000"/>
      <name val="Arial Narrow"/>
      <family val="2"/>
    </font>
    <font>
      <sz val="10"/>
      <color rgb="FF000000"/>
      <name val="Arial Narrow"/>
      <family val="2"/>
    </font>
    <font>
      <sz val="9"/>
      <color rgb="FF000000"/>
      <name val="Arial Narrow"/>
      <family val="2"/>
    </font>
    <font>
      <sz val="10"/>
      <color rgb="FFFFFFFF"/>
      <name val="Arial Narrow"/>
      <family val="2"/>
    </font>
    <font>
      <b/>
      <sz val="9"/>
      <color rgb="FF000000"/>
      <name val="Arial Narrow"/>
      <family val="2"/>
    </font>
    <font>
      <sz val="8"/>
      <color rgb="FF000000"/>
      <name val="Arial Narrow"/>
      <family val="2"/>
    </font>
    <font>
      <b/>
      <sz val="12"/>
      <color rgb="FFFFFFFF"/>
      <name val="Arial Narrow"/>
      <family val="2"/>
    </font>
  </fonts>
  <fills count="8">
    <fill>
      <patternFill patternType="none"/>
    </fill>
    <fill>
      <patternFill patternType="gray125"/>
    </fill>
    <fill>
      <patternFill patternType="solid">
        <fgColor rgb="FF1F3864"/>
      </patternFill>
    </fill>
    <fill>
      <patternFill patternType="solid">
        <fgColor rgb="FF2E5A88"/>
      </patternFill>
    </fill>
    <fill>
      <patternFill patternType="solid">
        <fgColor rgb="FFD9D9D9"/>
      </patternFill>
    </fill>
    <fill>
      <patternFill patternType="solid">
        <fgColor rgb="FFF2F2F2"/>
      </patternFill>
    </fill>
    <fill>
      <patternFill patternType="solid">
        <fgColor rgb="FFFFF2CC"/>
      </patternFill>
    </fill>
    <fill>
      <patternFill patternType="solid">
        <fgColor rgb="FFE2EFDA"/>
      </patternFill>
    </fill>
  </fills>
  <borders count="5">
    <border>
      <left/>
      <right/>
      <top/>
      <bottom/>
      <diagonal/>
    </border>
    <border>
      <left style="thin">
        <color rgb="FF8EA9DB"/>
      </left>
      <right style="thin">
        <color rgb="FF8EA9DB"/>
      </right>
      <top style="thin">
        <color rgb="FF8EA9DB"/>
      </top>
      <bottom style="thin">
        <color rgb="FF8EA9DB"/>
      </bottom>
      <diagonal/>
    </border>
    <border>
      <left/>
      <right/>
      <top style="thin">
        <color rgb="FF000000"/>
      </top>
      <bottom/>
      <diagonal/>
    </border>
    <border>
      <left/>
      <right style="thin">
        <color rgb="FF8EA9DB"/>
      </right>
      <top style="thin">
        <color rgb="FF8EA9DB"/>
      </top>
      <bottom style="thin">
        <color rgb="FF8EA9DB"/>
      </bottom>
      <diagonal/>
    </border>
    <border>
      <left/>
      <right/>
      <top style="thin">
        <color rgb="FF8EA9DB"/>
      </top>
      <bottom style="thin">
        <color rgb="FF8EA9DB"/>
      </bottom>
      <diagonal/>
    </border>
  </borders>
  <cellStyleXfs count="1">
    <xf numFmtId="0" fontId="0" fillId="0" borderId="0"/>
  </cellStyleXfs>
  <cellXfs count="38">
    <xf numFmtId="0" fontId="0" fillId="0" borderId="0" xfId="0"/>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0" borderId="1" xfId="0" applyFont="1" applyBorder="1" applyAlignment="1">
      <alignment horizontal="left" vertical="center" wrapText="1"/>
    </xf>
    <xf numFmtId="0" fontId="9" fillId="0" borderId="1" xfId="0" applyFont="1" applyBorder="1" applyAlignment="1">
      <alignment horizontal="center" vertical="center" wrapText="1"/>
    </xf>
    <xf numFmtId="164" fontId="5" fillId="0" borderId="1" xfId="0" applyNumberFormat="1" applyFont="1" applyBorder="1" applyAlignment="1">
      <alignment horizontal="right" vertical="center"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164" fontId="4" fillId="6" borderId="1" xfId="0" applyNumberFormat="1" applyFont="1" applyFill="1" applyBorder="1" applyAlignment="1" applyProtection="1">
      <alignment horizontal="right" vertical="center" wrapText="1"/>
      <protection locked="0"/>
    </xf>
    <xf numFmtId="0" fontId="5" fillId="7" borderId="1" xfId="0" applyFont="1" applyFill="1" applyBorder="1" applyAlignment="1">
      <alignment horizontal="left" vertical="center" wrapText="1"/>
    </xf>
    <xf numFmtId="164" fontId="4" fillId="7" borderId="1" xfId="0" applyNumberFormat="1" applyFont="1" applyFill="1" applyBorder="1" applyAlignment="1">
      <alignment horizontal="right" vertical="center" wrapText="1"/>
    </xf>
    <xf numFmtId="0" fontId="6" fillId="7" borderId="1" xfId="0" applyFont="1" applyFill="1" applyBorder="1" applyAlignment="1">
      <alignment horizontal="center" vertical="center" wrapText="1"/>
    </xf>
    <xf numFmtId="3" fontId="5" fillId="0" borderId="1" xfId="0" applyNumberFormat="1" applyFont="1" applyBorder="1" applyAlignment="1">
      <alignment horizontal="right" vertical="center" wrapText="1"/>
    </xf>
    <xf numFmtId="164" fontId="3" fillId="2" borderId="1" xfId="0" applyNumberFormat="1" applyFont="1" applyFill="1" applyBorder="1" applyAlignment="1">
      <alignment horizontal="right" vertical="center" wrapText="1"/>
    </xf>
    <xf numFmtId="0" fontId="4" fillId="4" borderId="0" xfId="0" applyFont="1" applyFill="1" applyAlignment="1">
      <alignment horizontal="center" vertical="center" wrapText="1"/>
    </xf>
    <xf numFmtId="0" fontId="5" fillId="0" borderId="0" xfId="0" applyFont="1" applyAlignment="1">
      <alignment horizontal="justify" vertical="center" wrapText="1"/>
    </xf>
    <xf numFmtId="0" fontId="6" fillId="0" borderId="0" xfId="0" applyFont="1" applyAlignment="1">
      <alignment horizontal="center" vertical="center" wrapText="1"/>
    </xf>
    <xf numFmtId="0" fontId="0" fillId="0" borderId="0" xfId="0"/>
    <xf numFmtId="0" fontId="8" fillId="7" borderId="1" xfId="0" applyFont="1" applyFill="1" applyBorder="1" applyAlignment="1">
      <alignment horizontal="left" vertical="center" wrapText="1"/>
    </xf>
    <xf numFmtId="0" fontId="0" fillId="0" borderId="3" xfId="0" applyBorder="1"/>
    <xf numFmtId="0" fontId="6" fillId="0" borderId="1" xfId="0" applyFont="1" applyBorder="1" applyAlignment="1">
      <alignment horizontal="left" vertical="center" wrapText="1"/>
    </xf>
    <xf numFmtId="0" fontId="1" fillId="2" borderId="1" xfId="0" applyFont="1" applyFill="1" applyBorder="1" applyAlignment="1">
      <alignment horizontal="center" vertical="center" wrapText="1"/>
    </xf>
    <xf numFmtId="0" fontId="0" fillId="0" borderId="4" xfId="0" applyBorder="1"/>
    <xf numFmtId="0" fontId="2"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6" fillId="0" borderId="0" xfId="0" applyFont="1" applyAlignment="1">
      <alignment horizontal="justify" vertical="center" wrapText="1"/>
    </xf>
    <xf numFmtId="0" fontId="0" fillId="0" borderId="2" xfId="0" applyBorder="1"/>
    <xf numFmtId="0" fontId="5" fillId="5"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8" fillId="6"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1" xfId="0" applyFont="1" applyFill="1" applyBorder="1" applyAlignment="1">
      <alignment horizontal="left" vertical="center" wrapText="1"/>
    </xf>
    <xf numFmtId="0" fontId="10" fillId="2" borderId="1" xfId="0" applyFont="1" applyFill="1" applyBorder="1" applyAlignment="1">
      <alignment horizontal="center" vertical="center" wrapText="1"/>
    </xf>
  </cellXfs>
  <cellStyles count="1">
    <cellStyle name="Normal" xfId="0" builtinId="0"/>
  </cellStyles>
  <dxfs count="4">
    <dxf>
      <font>
        <b/>
        <sz val="9"/>
        <color rgb="FF006100"/>
        <name val="Arial Narrow"/>
      </font>
      <fill>
        <patternFill patternType="solid">
          <fgColor rgb="FFC6EFCE"/>
        </patternFill>
      </fill>
    </dxf>
    <dxf>
      <font>
        <b/>
        <sz val="9"/>
        <color rgb="FF9C6500"/>
        <name val="Arial Narrow"/>
      </font>
      <fill>
        <patternFill patternType="solid">
          <fgColor rgb="FFFFEB9C"/>
        </patternFill>
      </fill>
    </dxf>
    <dxf>
      <font>
        <b/>
        <sz val="9"/>
        <color rgb="FF9C0006"/>
        <name val="Arial Narrow"/>
      </font>
      <fill>
        <patternFill patternType="solid">
          <fgColor rgb="FFFFC7CE"/>
        </patternFill>
      </fill>
    </dxf>
    <dxf>
      <font>
        <b/>
        <sz val="10"/>
        <color rgb="FF9C0006"/>
        <name val="Arial Narrow"/>
      </font>
      <fill>
        <patternFill patternType="solid">
          <f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2:I45"/>
  <sheetViews>
    <sheetView showGridLines="0" tabSelected="1" workbookViewId="0">
      <pane ySplit="12" topLeftCell="A17" activePane="bottomLeft" state="frozen"/>
      <selection pane="bottomLeft"/>
    </sheetView>
  </sheetViews>
  <sheetFormatPr baseColWidth="10" defaultColWidth="8.7265625" defaultRowHeight="14.5" x14ac:dyDescent="0.35"/>
  <cols>
    <col min="1" max="2" width="2.453125" customWidth="1"/>
    <col min="3" max="3" width="58" customWidth="1"/>
    <col min="4" max="4" width="30" customWidth="1"/>
    <col min="5" max="5" width="20" customWidth="1"/>
    <col min="6" max="6" width="2.453125" customWidth="1"/>
    <col min="7" max="7" width="20" customWidth="1"/>
    <col min="8" max="8" width="21" customWidth="1"/>
    <col min="9" max="9" width="15" customWidth="1"/>
  </cols>
  <sheetData>
    <row r="2" spans="3:9" x14ac:dyDescent="0.35">
      <c r="C2" s="23" t="s">
        <v>0</v>
      </c>
      <c r="D2" s="24"/>
      <c r="E2" s="24"/>
      <c r="F2" s="24"/>
      <c r="G2" s="24"/>
      <c r="H2" s="24"/>
      <c r="I2" s="21"/>
    </row>
    <row r="3" spans="3:9" x14ac:dyDescent="0.35">
      <c r="C3" s="25" t="s">
        <v>1</v>
      </c>
      <c r="D3" s="24"/>
      <c r="E3" s="24"/>
      <c r="F3" s="24"/>
      <c r="G3" s="24"/>
      <c r="H3" s="24"/>
      <c r="I3" s="21"/>
    </row>
    <row r="4" spans="3:9" x14ac:dyDescent="0.35">
      <c r="C4" s="30" t="s">
        <v>2</v>
      </c>
      <c r="D4" s="24"/>
      <c r="E4" s="24"/>
      <c r="F4" s="24"/>
      <c r="G4" s="24"/>
      <c r="H4" s="24"/>
      <c r="I4" s="21"/>
    </row>
    <row r="6" spans="3:9" x14ac:dyDescent="0.35">
      <c r="C6" s="31" t="s">
        <v>3</v>
      </c>
      <c r="D6" s="21"/>
      <c r="E6" s="29" t="s">
        <v>4</v>
      </c>
      <c r="F6" s="24"/>
      <c r="G6" s="24"/>
      <c r="H6" s="24"/>
      <c r="I6" s="21"/>
    </row>
    <row r="7" spans="3:9" ht="46" customHeight="1" x14ac:dyDescent="0.35">
      <c r="C7" s="31" t="s">
        <v>5</v>
      </c>
      <c r="D7" s="21"/>
      <c r="E7" s="36" t="s">
        <v>6</v>
      </c>
      <c r="F7" s="24"/>
      <c r="G7" s="24"/>
      <c r="H7" s="24"/>
      <c r="I7" s="21"/>
    </row>
    <row r="8" spans="3:9" x14ac:dyDescent="0.35">
      <c r="C8" s="31" t="s">
        <v>7</v>
      </c>
      <c r="D8" s="21"/>
      <c r="E8" s="29" t="s">
        <v>8</v>
      </c>
      <c r="F8" s="24"/>
      <c r="G8" s="24"/>
      <c r="H8" s="24"/>
      <c r="I8" s="21"/>
    </row>
    <row r="10" spans="3:9" x14ac:dyDescent="0.35">
      <c r="C10" s="23" t="s">
        <v>9</v>
      </c>
      <c r="D10" s="24"/>
      <c r="E10" s="21"/>
      <c r="G10" s="23" t="s">
        <v>10</v>
      </c>
      <c r="H10" s="24"/>
      <c r="I10" s="21"/>
    </row>
    <row r="11" spans="3:9" x14ac:dyDescent="0.35">
      <c r="C11" s="35" t="s">
        <v>11</v>
      </c>
      <c r="D11" s="24"/>
      <c r="E11" s="21"/>
      <c r="G11" s="32" t="s">
        <v>12</v>
      </c>
      <c r="H11" s="24"/>
      <c r="I11" s="21"/>
    </row>
    <row r="12" spans="3:9" ht="28" customHeight="1" x14ac:dyDescent="0.35">
      <c r="C12" s="26" t="s">
        <v>13</v>
      </c>
      <c r="D12" s="21"/>
      <c r="E12" s="3" t="s">
        <v>14</v>
      </c>
      <c r="G12" s="3" t="s">
        <v>15</v>
      </c>
      <c r="H12" s="3" t="s">
        <v>16</v>
      </c>
      <c r="I12" s="3" t="s">
        <v>17</v>
      </c>
    </row>
    <row r="13" spans="3:9" ht="42" customHeight="1" x14ac:dyDescent="0.35">
      <c r="C13" s="5" t="s">
        <v>18</v>
      </c>
      <c r="D13" s="6" t="s">
        <v>19</v>
      </c>
      <c r="E13" s="7">
        <v>2814592</v>
      </c>
      <c r="G13" s="8"/>
      <c r="H13" s="7">
        <f>$E13</f>
        <v>2814592</v>
      </c>
      <c r="I13" s="9" t="str">
        <f>IF(H13&lt;&gt;$E13,"ERROR","VALOR FIJO")</f>
        <v>VALOR FIJO</v>
      </c>
    </row>
    <row r="14" spans="3:9" ht="34" customHeight="1" x14ac:dyDescent="0.35">
      <c r="C14" s="5" t="s">
        <v>20</v>
      </c>
      <c r="D14" s="6" t="s">
        <v>21</v>
      </c>
      <c r="E14" s="7">
        <v>149664</v>
      </c>
      <c r="G14" s="10"/>
      <c r="H14" s="7">
        <f>ROUND(G14,0)</f>
        <v>0</v>
      </c>
      <c r="I14" s="9" t="str">
        <f>IF($G$14="","PENDIENTE",IF(OR(H14&lt;=0,H14&gt;$E14),"ERROR","OK"))</f>
        <v>PENDIENTE</v>
      </c>
    </row>
    <row r="15" spans="3:9" ht="26" customHeight="1" x14ac:dyDescent="0.35">
      <c r="C15" s="22" t="s">
        <v>22</v>
      </c>
      <c r="D15" s="21"/>
      <c r="E15" s="7">
        <f>ROUND(E13+E14,0)</f>
        <v>2964256</v>
      </c>
      <c r="G15" s="8"/>
      <c r="H15" s="7">
        <f>ROUND(H13+H14,0)</f>
        <v>2814592</v>
      </c>
      <c r="I15" s="9" t="str">
        <f t="shared" ref="I15:I20" si="0">IF($I$14="ERROR","ERROR",IF($I$14="PENDIENTE","PENDIENTE",IF(OR(H15&lt;=0,H15&gt;$E15),"ERROR","OK")))</f>
        <v>PENDIENTE</v>
      </c>
    </row>
    <row r="16" spans="3:9" ht="24" customHeight="1" x14ac:dyDescent="0.35">
      <c r="C16" s="5" t="s">
        <v>23</v>
      </c>
      <c r="D16" s="6" t="s">
        <v>24</v>
      </c>
      <c r="E16" s="7">
        <f>ROUND(E15*0.1,0)</f>
        <v>296426</v>
      </c>
      <c r="G16" s="8"/>
      <c r="H16" s="7">
        <f>ROUND(H15*0.1,0)</f>
        <v>281459</v>
      </c>
      <c r="I16" s="9" t="str">
        <f t="shared" si="0"/>
        <v>PENDIENTE</v>
      </c>
    </row>
    <row r="17" spans="3:9" ht="26" customHeight="1" x14ac:dyDescent="0.35">
      <c r="C17" s="5" t="s">
        <v>25</v>
      </c>
      <c r="D17" s="6" t="s">
        <v>26</v>
      </c>
      <c r="E17" s="7">
        <f>ROUND(E15*0.1,0)</f>
        <v>296426</v>
      </c>
      <c r="G17" s="8"/>
      <c r="H17" s="7">
        <f>ROUND(H15*0.1,0)</f>
        <v>281459</v>
      </c>
      <c r="I17" s="9" t="str">
        <f t="shared" si="0"/>
        <v>PENDIENTE</v>
      </c>
    </row>
    <row r="18" spans="3:9" ht="24" customHeight="1" x14ac:dyDescent="0.35">
      <c r="C18" s="5" t="s">
        <v>27</v>
      </c>
      <c r="D18" s="6" t="s">
        <v>28</v>
      </c>
      <c r="E18" s="7">
        <f>ROUND(E17*0.19,0)</f>
        <v>56321</v>
      </c>
      <c r="G18" s="8"/>
      <c r="H18" s="7">
        <f>ROUND(H17*0.19,0)</f>
        <v>53477</v>
      </c>
      <c r="I18" s="9" t="str">
        <f t="shared" si="0"/>
        <v>PENDIENTE</v>
      </c>
    </row>
    <row r="19" spans="3:9" ht="30" customHeight="1" x14ac:dyDescent="0.35">
      <c r="C19" s="20" t="s">
        <v>29</v>
      </c>
      <c r="D19" s="21"/>
      <c r="E19" s="12">
        <f>ROUND(E15+E16+E18,0)</f>
        <v>3317003</v>
      </c>
      <c r="G19" s="11"/>
      <c r="H19" s="12">
        <f>ROUND(H15+H16+H18,0)</f>
        <v>3149528</v>
      </c>
      <c r="I19" s="13" t="str">
        <f t="shared" si="0"/>
        <v>PENDIENTE</v>
      </c>
    </row>
    <row r="20" spans="3:9" ht="26" customHeight="1" x14ac:dyDescent="0.35">
      <c r="C20" s="5" t="s">
        <v>30</v>
      </c>
      <c r="D20" s="6" t="s">
        <v>31</v>
      </c>
      <c r="E20" s="7">
        <f>ROUND(E19/30,0)</f>
        <v>110567</v>
      </c>
      <c r="G20" s="8"/>
      <c r="H20" s="7">
        <f>ROUND(H19/30,0)</f>
        <v>104984</v>
      </c>
      <c r="I20" s="9" t="str">
        <f t="shared" si="0"/>
        <v>PENDIENTE</v>
      </c>
    </row>
    <row r="22" spans="3:9" x14ac:dyDescent="0.35">
      <c r="C22" s="23" t="s">
        <v>32</v>
      </c>
      <c r="D22" s="24"/>
      <c r="E22" s="24"/>
      <c r="F22" s="24"/>
      <c r="G22" s="24"/>
      <c r="H22" s="24"/>
      <c r="I22" s="21"/>
    </row>
    <row r="23" spans="3:9" ht="24" customHeight="1" x14ac:dyDescent="0.35">
      <c r="C23" s="22" t="s">
        <v>33</v>
      </c>
      <c r="D23" s="21"/>
      <c r="E23" s="14">
        <v>62</v>
      </c>
      <c r="G23" s="8"/>
      <c r="H23" s="14">
        <f>$E23</f>
        <v>62</v>
      </c>
      <c r="I23" s="9" t="str">
        <f>IF(H23&lt;&gt;$E23,"ERROR","VALOR FIJO")</f>
        <v>VALOR FIJO</v>
      </c>
    </row>
    <row r="24" spans="3:9" ht="24" customHeight="1" x14ac:dyDescent="0.35">
      <c r="C24" s="22" t="s">
        <v>34</v>
      </c>
      <c r="D24" s="21"/>
      <c r="E24" s="14">
        <v>23</v>
      </c>
      <c r="G24" s="8"/>
      <c r="H24" s="14">
        <f>$E24</f>
        <v>23</v>
      </c>
      <c r="I24" s="9" t="str">
        <f>IF(H24&lt;&gt;$E24,"ERROR","VALOR FIJO")</f>
        <v>VALOR FIJO</v>
      </c>
    </row>
    <row r="25" spans="3:9" x14ac:dyDescent="0.35">
      <c r="C25" s="26" t="s">
        <v>35</v>
      </c>
      <c r="D25" s="21"/>
      <c r="E25" s="3" t="s">
        <v>14</v>
      </c>
      <c r="G25" s="4"/>
      <c r="H25" s="3" t="s">
        <v>16</v>
      </c>
      <c r="I25" s="3" t="s">
        <v>17</v>
      </c>
    </row>
    <row r="26" spans="3:9" ht="22" customHeight="1" x14ac:dyDescent="0.35">
      <c r="C26" s="22" t="s">
        <v>36</v>
      </c>
      <c r="D26" s="21"/>
      <c r="E26" s="7">
        <f>ROUND(E20*E23*E24,0)</f>
        <v>157668542</v>
      </c>
      <c r="G26" s="8"/>
      <c r="H26" s="7">
        <f>ROUND(H20*E23*E24,0)</f>
        <v>149707184</v>
      </c>
      <c r="I26" s="9" t="str">
        <f>IF($I$14="ERROR","ERROR",IF($I$14="PENDIENTE","PENDIENTE",IF(OR(H26&lt;=0,H26&gt;$E26),"ERROR","OK")))</f>
        <v>PENDIENTE</v>
      </c>
    </row>
    <row r="27" spans="3:9" ht="22" customHeight="1" x14ac:dyDescent="0.35">
      <c r="C27" s="22" t="s">
        <v>37</v>
      </c>
      <c r="D27" s="21"/>
      <c r="E27" s="7">
        <f>ROUND(E19*E23,0)</f>
        <v>205654186</v>
      </c>
      <c r="G27" s="8"/>
      <c r="H27" s="7">
        <f>ROUND(H19*E23,0)</f>
        <v>195270736</v>
      </c>
      <c r="I27" s="9" t="str">
        <f>IF($I$14="ERROR","ERROR",IF($I$14="PENDIENTE","PENDIENTE",IF(OR(H27&lt;=0,H27&gt;$E27),"ERROR","OK")))</f>
        <v>PENDIENTE</v>
      </c>
    </row>
    <row r="28" spans="3:9" ht="22" customHeight="1" x14ac:dyDescent="0.35">
      <c r="C28" s="22" t="s">
        <v>38</v>
      </c>
      <c r="D28" s="21"/>
      <c r="E28" s="7">
        <f>ROUND(E19*E23,0)</f>
        <v>205654186</v>
      </c>
      <c r="G28" s="8"/>
      <c r="H28" s="7">
        <f>ROUND(H19*E23,0)</f>
        <v>195270736</v>
      </c>
      <c r="I28" s="9" t="str">
        <f>IF($I$14="ERROR","ERROR",IF($I$14="PENDIENTE","PENDIENTE",IF(OR(H28&lt;=0,H28&gt;$E28),"ERROR","OK")))</f>
        <v>PENDIENTE</v>
      </c>
    </row>
    <row r="30" spans="3:9" ht="30" customHeight="1" x14ac:dyDescent="0.35">
      <c r="C30" s="33" t="s">
        <v>39</v>
      </c>
      <c r="D30" s="21"/>
      <c r="E30" s="15">
        <f>ROUND(SUM(E26:E28),0)</f>
        <v>568976914</v>
      </c>
      <c r="F30" s="2"/>
      <c r="G30" s="2"/>
      <c r="H30" s="15">
        <f>ROUND(SUM(H26:H28),0)</f>
        <v>540248656</v>
      </c>
      <c r="I30" s="1" t="str">
        <f>IF($I$14="ERROR","ERROR",IF($I$14="PENDIENTE","PENDIENTE",IF(OR(H30&lt;=0,H30&gt;$E30),"ERROR","OK")))</f>
        <v>PENDIENTE</v>
      </c>
    </row>
    <row r="32" spans="3:9" ht="24" customHeight="1" x14ac:dyDescent="0.35">
      <c r="C32" s="34" t="str">
        <f>IF($I$14="ERROR","El valor ofertado supera el precio techo. Corrija el valor de los insumos de aseo.",IF($I$14="PENDIENTE","Diligencie el valor de los insumos de aseo para ver el resultado de su oferta.","Diferencia frente al presupuesto oficial:  $"&amp;TEXT(E30-H30,"#,##0")&amp;"     ·     Porcentaje de baja:  "&amp;TEXT(1-H30/E30,"0.00%")))</f>
        <v>Diligencie el valor de los insumos de aseo para ver el resultado de su oferta.</v>
      </c>
      <c r="D32" s="24"/>
      <c r="E32" s="24"/>
      <c r="F32" s="24"/>
      <c r="G32" s="24"/>
      <c r="H32" s="24"/>
      <c r="I32" s="21"/>
    </row>
    <row r="34" spans="3:9" ht="26" customHeight="1" x14ac:dyDescent="0.35">
      <c r="C34" s="27" t="s">
        <v>40</v>
      </c>
      <c r="D34" s="19"/>
      <c r="E34" s="19"/>
      <c r="F34" s="19"/>
      <c r="G34" s="19"/>
      <c r="H34" s="19"/>
      <c r="I34" s="19"/>
    </row>
    <row r="35" spans="3:9" ht="26" customHeight="1" x14ac:dyDescent="0.35">
      <c r="C35" s="27" t="s">
        <v>41</v>
      </c>
      <c r="D35" s="19"/>
      <c r="E35" s="19"/>
      <c r="F35" s="19"/>
      <c r="G35" s="19"/>
      <c r="H35" s="19"/>
      <c r="I35" s="19"/>
    </row>
    <row r="36" spans="3:9" ht="26" customHeight="1" x14ac:dyDescent="0.35">
      <c r="C36" s="27" t="s">
        <v>42</v>
      </c>
      <c r="D36" s="19"/>
      <c r="E36" s="19"/>
      <c r="F36" s="19"/>
      <c r="G36" s="19"/>
      <c r="H36" s="19"/>
      <c r="I36" s="19"/>
    </row>
    <row r="37" spans="3:9" ht="26" customHeight="1" x14ac:dyDescent="0.35">
      <c r="C37" s="27" t="s">
        <v>43</v>
      </c>
      <c r="D37" s="19"/>
      <c r="E37" s="19"/>
      <c r="F37" s="19"/>
      <c r="G37" s="19"/>
      <c r="H37" s="19"/>
      <c r="I37" s="19"/>
    </row>
    <row r="38" spans="3:9" ht="26" customHeight="1" x14ac:dyDescent="0.35">
      <c r="C38" s="27" t="s">
        <v>44</v>
      </c>
      <c r="D38" s="19"/>
      <c r="E38" s="19"/>
      <c r="F38" s="19"/>
      <c r="G38" s="19"/>
      <c r="H38" s="19"/>
      <c r="I38" s="19"/>
    </row>
    <row r="39" spans="3:9" ht="26" customHeight="1" x14ac:dyDescent="0.35">
      <c r="C39" s="27" t="s">
        <v>45</v>
      </c>
      <c r="D39" s="19"/>
      <c r="E39" s="19"/>
      <c r="F39" s="19"/>
      <c r="G39" s="19"/>
      <c r="H39" s="19"/>
      <c r="I39" s="19"/>
    </row>
    <row r="40" spans="3:9" ht="26" customHeight="1" x14ac:dyDescent="0.35">
      <c r="C40" s="27" t="s">
        <v>46</v>
      </c>
      <c r="D40" s="19"/>
      <c r="E40" s="19"/>
      <c r="F40" s="19"/>
      <c r="G40" s="19"/>
      <c r="H40" s="19"/>
      <c r="I40" s="19"/>
    </row>
    <row r="44" spans="3:9" x14ac:dyDescent="0.35">
      <c r="C44" s="28"/>
      <c r="D44" s="28"/>
      <c r="E44" s="28"/>
      <c r="G44" s="28"/>
      <c r="H44" s="28"/>
      <c r="I44" s="28"/>
    </row>
    <row r="45" spans="3:9" x14ac:dyDescent="0.35">
      <c r="C45" s="18" t="s">
        <v>47</v>
      </c>
      <c r="D45" s="19"/>
      <c r="E45" s="19"/>
      <c r="G45" s="18" t="s">
        <v>48</v>
      </c>
      <c r="H45" s="19"/>
      <c r="I45" s="19"/>
    </row>
  </sheetData>
  <sheetProtection sheet="1" formatColumns="0" formatRows="0"/>
  <mergeCells count="36">
    <mergeCell ref="C6:D6"/>
    <mergeCell ref="C24:D24"/>
    <mergeCell ref="C44:E44"/>
    <mergeCell ref="G10:I10"/>
    <mergeCell ref="C30:D30"/>
    <mergeCell ref="C15:D15"/>
    <mergeCell ref="C39:I39"/>
    <mergeCell ref="C32:I32"/>
    <mergeCell ref="C38:I38"/>
    <mergeCell ref="E8:I8"/>
    <mergeCell ref="C26:D26"/>
    <mergeCell ref="C37:I37"/>
    <mergeCell ref="C11:E11"/>
    <mergeCell ref="E7:I7"/>
    <mergeCell ref="C8:D8"/>
    <mergeCell ref="G11:I11"/>
    <mergeCell ref="C22:I22"/>
    <mergeCell ref="C40:I40"/>
    <mergeCell ref="C7:D7"/>
    <mergeCell ref="C36:I36"/>
    <mergeCell ref="C45:E45"/>
    <mergeCell ref="C19:D19"/>
    <mergeCell ref="C28:D28"/>
    <mergeCell ref="C2:I2"/>
    <mergeCell ref="C10:E10"/>
    <mergeCell ref="C3:I3"/>
    <mergeCell ref="C25:D25"/>
    <mergeCell ref="G45:I45"/>
    <mergeCell ref="C34:I34"/>
    <mergeCell ref="C12:D12"/>
    <mergeCell ref="G44:I44"/>
    <mergeCell ref="E6:I6"/>
    <mergeCell ref="C27:D27"/>
    <mergeCell ref="C4:I4"/>
    <mergeCell ref="C35:I35"/>
    <mergeCell ref="C23:D23"/>
  </mergeCells>
  <conditionalFormatting sqref="G14">
    <cfRule type="expression" dxfId="3" priority="4">
      <formula>$G$14&gt;$E$14</formula>
    </cfRule>
  </conditionalFormatting>
  <conditionalFormatting sqref="I13:I30">
    <cfRule type="expression" dxfId="2" priority="1">
      <formula>EXACT($I13,"ERROR")</formula>
    </cfRule>
    <cfRule type="expression" dxfId="1" priority="2">
      <formula>EXACT($I13,"PENDIENTE")</formula>
    </cfRule>
    <cfRule type="expression" dxfId="0" priority="3">
      <formula>OR(EXACT($I13,"OK"),EXACT($I13,"VALOR FIJO"))</formula>
    </cfRule>
  </conditionalFormatting>
  <dataValidations count="1">
    <dataValidation type="whole" allowBlank="1" showInputMessage="1" showErrorMessage="1" errorTitle="Valor no admitido" error="El valor debe ser un número entero entre 1 y 149.664 pesos, que es el precio techo de este lote." promptTitle="Valor de los insumos de aseo" prompt="Digite el valor mensual de los insumos de aseo por operario._x000a_Debe ser un número entero mayor que cero y no puede superar el precio techo de $149.664." sqref="G14" xr:uid="{00000000-0002-0000-0000-000000000000}">
      <formula1>1</formula1>
      <formula2>149664</formula2>
    </dataValidation>
  </dataValidations>
  <pageMargins left="0.75" right="0.75" top="1" bottom="1" header="0.5" footer="0.5"/>
  <pageSetup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C18"/>
  <sheetViews>
    <sheetView showGridLines="0" workbookViewId="0"/>
  </sheetViews>
  <sheetFormatPr baseColWidth="10" defaultColWidth="8.7265625" defaultRowHeight="14.5" x14ac:dyDescent="0.35"/>
  <cols>
    <col min="2" max="2" width="4" customWidth="1"/>
    <col min="3" max="3" width="112" customWidth="1"/>
  </cols>
  <sheetData>
    <row r="2" spans="2:3" x14ac:dyDescent="0.35">
      <c r="B2" s="37" t="s">
        <v>49</v>
      </c>
      <c r="C2" s="21"/>
    </row>
    <row r="4" spans="2:3" ht="32" customHeight="1" x14ac:dyDescent="0.35">
      <c r="B4" s="16">
        <v>1</v>
      </c>
      <c r="C4" s="17" t="s">
        <v>50</v>
      </c>
    </row>
    <row r="6" spans="2:3" ht="32" customHeight="1" x14ac:dyDescent="0.35">
      <c r="B6" s="16">
        <v>2</v>
      </c>
      <c r="C6" s="17" t="s">
        <v>51</v>
      </c>
    </row>
    <row r="8" spans="2:3" ht="32" customHeight="1" x14ac:dyDescent="0.35">
      <c r="B8" s="16">
        <v>3</v>
      </c>
      <c r="C8" s="17" t="s">
        <v>52</v>
      </c>
    </row>
    <row r="10" spans="2:3" ht="32" customHeight="1" x14ac:dyDescent="0.35">
      <c r="B10" s="16">
        <v>4</v>
      </c>
      <c r="C10" s="17" t="s">
        <v>53</v>
      </c>
    </row>
    <row r="12" spans="2:3" ht="32" customHeight="1" x14ac:dyDescent="0.35">
      <c r="B12" s="16">
        <v>5</v>
      </c>
      <c r="C12" s="17" t="s">
        <v>54</v>
      </c>
    </row>
    <row r="14" spans="2:3" ht="32" customHeight="1" x14ac:dyDescent="0.35">
      <c r="B14" s="16">
        <v>6</v>
      </c>
      <c r="C14" s="17" t="s">
        <v>55</v>
      </c>
    </row>
    <row r="16" spans="2:3" ht="32" customHeight="1" x14ac:dyDescent="0.35">
      <c r="B16" s="16">
        <v>7</v>
      </c>
      <c r="C16" s="17" t="s">
        <v>56</v>
      </c>
    </row>
    <row r="18" spans="2:3" ht="32" customHeight="1" x14ac:dyDescent="0.35">
      <c r="B18" s="16">
        <v>8</v>
      </c>
      <c r="C18" s="17" t="s">
        <v>57</v>
      </c>
    </row>
  </sheetData>
  <sheetProtection sheet="1"/>
  <mergeCells count="1">
    <mergeCell ref="B2:C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1 - LOTE 2</vt:lpstr>
      <vt:lpstr>INSTRUCCIONES</vt:lpstr>
      <vt:lpstr>'FORMULARIO 1 - LOTE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JSOP</dc:creator>
  <cp:lastModifiedBy>Juan Sebastian Olaya Perdomo</cp:lastModifiedBy>
  <dcterms:created xsi:type="dcterms:W3CDTF">2026-08-27T20:08:13Z</dcterms:created>
  <dcterms:modified xsi:type="dcterms:W3CDTF">2026-09-18T21:45:38Z</dcterms:modified>
</cp:coreProperties>
</file>